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B Slepé rozpočty II (bez názvů)\SO 02 Zp. plochy, HTÚ, KTÚ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Pol'!$A$1:$U$96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6" i="12" l="1"/>
  <c r="F39" i="1" s="1"/>
  <c r="BA25" i="12"/>
  <c r="BA23" i="12"/>
  <c r="BA18" i="12"/>
  <c r="G9" i="12"/>
  <c r="I9" i="12"/>
  <c r="K9" i="12"/>
  <c r="O9" i="12"/>
  <c r="Q9" i="12"/>
  <c r="U9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4" i="12"/>
  <c r="I24" i="12"/>
  <c r="K24" i="12"/>
  <c r="M24" i="12"/>
  <c r="O24" i="12"/>
  <c r="Q24" i="12"/>
  <c r="U24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3" i="12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6" i="12"/>
  <c r="I56" i="12"/>
  <c r="K56" i="12"/>
  <c r="M56" i="12"/>
  <c r="O56" i="12"/>
  <c r="Q56" i="12"/>
  <c r="U56" i="12"/>
  <c r="G61" i="12"/>
  <c r="M61" i="12" s="1"/>
  <c r="I61" i="12"/>
  <c r="K61" i="12"/>
  <c r="O61" i="12"/>
  <c r="Q61" i="12"/>
  <c r="U61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70" i="12"/>
  <c r="M70" i="12" s="1"/>
  <c r="I70" i="12"/>
  <c r="K70" i="12"/>
  <c r="O70" i="12"/>
  <c r="Q70" i="12"/>
  <c r="U70" i="12"/>
  <c r="G73" i="12"/>
  <c r="I73" i="12"/>
  <c r="K73" i="12"/>
  <c r="M73" i="12"/>
  <c r="O73" i="12"/>
  <c r="Q73" i="12"/>
  <c r="U73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9" i="12"/>
  <c r="G78" i="12" s="1"/>
  <c r="I54" i="1" s="1"/>
  <c r="I79" i="12"/>
  <c r="K79" i="12"/>
  <c r="O79" i="12"/>
  <c r="O78" i="12" s="1"/>
  <c r="Q79" i="12"/>
  <c r="U79" i="12"/>
  <c r="G80" i="12"/>
  <c r="I80" i="12"/>
  <c r="I78" i="12" s="1"/>
  <c r="K80" i="12"/>
  <c r="M80" i="12"/>
  <c r="O80" i="12"/>
  <c r="Q80" i="12"/>
  <c r="U80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O81" i="12" s="1"/>
  <c r="Q83" i="12"/>
  <c r="U83" i="12"/>
  <c r="G84" i="12"/>
  <c r="I84" i="12"/>
  <c r="K84" i="12"/>
  <c r="M84" i="12"/>
  <c r="O84" i="12"/>
  <c r="Q84" i="12"/>
  <c r="U84" i="12"/>
  <c r="I20" i="1"/>
  <c r="I18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I33" i="12"/>
  <c r="AD86" i="12"/>
  <c r="G39" i="1" s="1"/>
  <c r="G40" i="1" s="1"/>
  <c r="G25" i="1" s="1"/>
  <c r="G26" i="1" s="1"/>
  <c r="O55" i="12"/>
  <c r="U42" i="12"/>
  <c r="Q33" i="12"/>
  <c r="K55" i="12"/>
  <c r="Q55" i="12"/>
  <c r="I55" i="12"/>
  <c r="O48" i="12"/>
  <c r="U33" i="12"/>
  <c r="Q8" i="12"/>
  <c r="O8" i="12"/>
  <c r="K81" i="12"/>
  <c r="Q81" i="12"/>
  <c r="I81" i="12"/>
  <c r="K78" i="12"/>
  <c r="U55" i="12"/>
  <c r="K48" i="12"/>
  <c r="Q48" i="12"/>
  <c r="I48" i="12"/>
  <c r="Q42" i="12"/>
  <c r="I42" i="12"/>
  <c r="O42" i="12"/>
  <c r="K8" i="12"/>
  <c r="K33" i="12"/>
  <c r="G8" i="12"/>
  <c r="Q78" i="12"/>
  <c r="G42" i="12"/>
  <c r="I51" i="1" s="1"/>
  <c r="I8" i="12"/>
  <c r="U81" i="12"/>
  <c r="U78" i="12"/>
  <c r="U48" i="12"/>
  <c r="K42" i="12"/>
  <c r="O33" i="12"/>
  <c r="U8" i="12"/>
  <c r="G24" i="1"/>
  <c r="M81" i="12"/>
  <c r="M48" i="12"/>
  <c r="M33" i="12"/>
  <c r="M55" i="12"/>
  <c r="G81" i="12"/>
  <c r="I55" i="1" s="1"/>
  <c r="I19" i="1" s="1"/>
  <c r="G55" i="12"/>
  <c r="I53" i="1" s="1"/>
  <c r="G48" i="12"/>
  <c r="I52" i="1" s="1"/>
  <c r="G33" i="12"/>
  <c r="I50" i="1" s="1"/>
  <c r="M79" i="12"/>
  <c r="M78" i="12" s="1"/>
  <c r="M43" i="12"/>
  <c r="M42" i="12" s="1"/>
  <c r="M9" i="12"/>
  <c r="M8" i="12" s="1"/>
  <c r="G28" i="1" l="1"/>
  <c r="G86" i="12"/>
  <c r="I49" i="1"/>
  <c r="G29" i="1"/>
  <c r="H39" i="1"/>
  <c r="H40" i="1" s="1"/>
  <c r="I56" i="1" l="1"/>
  <c r="I16" i="1"/>
  <c r="I21" i="1" s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<sst xmlns="http://schemas.openxmlformats.org/spreadsheetml/2006/main" count="403" uniqueCount="226">
  <si>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</si>
  <si>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</si>
  <si>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</si>
  <si>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</si>
  <si>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</si>
  <si>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</si>
  <si>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</si>
  <si>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</si>
  <si>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</si>
  <si>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</si>
  <si>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</si>
  <si>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</si>
  <si>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</si>
  <si>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</si>
  <si>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</si>
  <si>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</si>
  <si>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</si>
  <si>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</si>
  <si>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</si>
  <si>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</si>
  <si>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</si>
  <si>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</si>
  <si>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</si>
  <si>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</si>
  <si>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</si>
  <si>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</si>
  <si>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</si>
  <si>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</si>
  <si>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</si>
  <si>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</si>
  <si>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</si>
  <si>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</si>
  <si>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</si>
  <si>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</si>
  <si>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</si>
  <si>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</si>
  <si>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</si>
  <si>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</si>
  <si>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</si>
  <si>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</si>
  <si>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</si>
  <si>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</si>
  <si>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</si>
  <si>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</si>
  <si>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</si>
  <si>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 xml:space="preserve">PODNIKATELSKÝ OBJEKT KB Invest s.r.o. - SO 02 </t>
  </si>
  <si>
    <t>KB Invest s.r.o.</t>
  </si>
  <si>
    <t>Formanská 416</t>
  </si>
  <si>
    <t>Český Těšín-Mosty</t>
  </si>
  <si>
    <t>735 62</t>
  </si>
  <si>
    <t>64611574</t>
  </si>
  <si>
    <t>CZ64611574</t>
  </si>
  <si>
    <t>Celkem za stavbu</t>
  </si>
  <si>
    <t>CZK</t>
  </si>
  <si>
    <t xml:space="preserve">Popis rozpočtu:  - </t>
  </si>
  <si>
    <t>SO 02 - zpevněné plochy</t>
  </si>
  <si>
    <t>Rekapitulace dílů</t>
  </si>
  <si>
    <t>Typ dílu</t>
  </si>
  <si>
    <t>1</t>
  </si>
  <si>
    <t>Zemní práce</t>
  </si>
  <si>
    <t>5 a</t>
  </si>
  <si>
    <t>Komunikace - konstrukce vozovky</t>
  </si>
  <si>
    <t>5 b</t>
  </si>
  <si>
    <t>Komunikace - konstrukce chodníku</t>
  </si>
  <si>
    <t>5 c</t>
  </si>
  <si>
    <t>Komunikace - konstrukce sjezdu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</si>
  <si>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</si>
  <si>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</si>
  <si>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</si>
  <si>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</si>
  <si>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</si>
  <si>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</si>
  <si>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</si>
  <si>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</si>
  <si>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</si>
  <si>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</si>
  <si>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</si>
  <si>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</si>
  <si>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</si>
  <si>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</si>
  <si>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</si>
  <si>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</si>
  <si>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</si>
  <si>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</si>
  <si>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</si>
  <si>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</si>
  <si>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</si>
  <si>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</si>
  <si>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</si>
  <si>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</si>
  <si>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</si>
  <si>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</si>
  <si>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</si>
  <si>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</si>
  <si>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</si>
  <si>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</si>
  <si>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</si>
  <si>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</si>
  <si>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</si>
  <si>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131201110R00</t>
  </si>
  <si>
    <t>Hloubení nezapaž. jam hor.3 do 50 m3, STROJNĚ</t>
  </si>
  <si>
    <t>m3</t>
  </si>
  <si>
    <t>POL1_0</t>
  </si>
  <si>
    <t xml:space="preserve">pod zpevněné plochy a srovnání okolního terénu: : </t>
  </si>
  <si>
    <t>VV</t>
  </si>
  <si>
    <t>22,85*(1,5+11,8+4*14,1+12,4+1,3)/6</t>
  </si>
  <si>
    <t>20,0*(12,4+1,3+4*(4,2+3,6)+5,1)/6</t>
  </si>
  <si>
    <t xml:space="preserve">sjezd: : </t>
  </si>
  <si>
    <t>62,0*0,49</t>
  </si>
  <si>
    <t>162201102R00</t>
  </si>
  <si>
    <t>Vodorovné přemístění výkopku z hor.1-4 do 50 m</t>
  </si>
  <si>
    <t>171201201R00</t>
  </si>
  <si>
    <t>Uložení sypaniny na skl.-sypanina na výšku přes 2m</t>
  </si>
  <si>
    <t>175101201R00</t>
  </si>
  <si>
    <t>Obsyp objektu bez prohození sypaniny</t>
  </si>
  <si>
    <t>dosypy pro urovnání terénu - odhad</t>
  </si>
  <si>
    <t>POP</t>
  </si>
  <si>
    <t>167101101R00</t>
  </si>
  <si>
    <t>Nakládání výkopku z hor.1-4</t>
  </si>
  <si>
    <t>162701105R00</t>
  </si>
  <si>
    <t>Vodorovné přemístění výkopku z hor.1-4 do 10000 m</t>
  </si>
  <si>
    <t>514,6617-100,0</t>
  </si>
  <si>
    <t>460030081RT2</t>
  </si>
  <si>
    <t>Řezání spáry v asfaltu nebo betonu, v tloušťce vrstvy do 5-8 cm</t>
  </si>
  <si>
    <t>m</t>
  </si>
  <si>
    <t>napojení sjezdu na stávající místní komunikaci</t>
  </si>
  <si>
    <t>181301111R00</t>
  </si>
  <si>
    <t>Rozprostření ornice, rovina, tl.do 10 cm,nad 500m2</t>
  </si>
  <si>
    <t>m2</t>
  </si>
  <si>
    <t>plochy mezi objekty, oplocením a zp. plochami</t>
  </si>
  <si>
    <t>891,0+1290,0+47,0+58,0</t>
  </si>
  <si>
    <t>180402111R00</t>
  </si>
  <si>
    <t>Založení trávníku parkového výsevem v rovině</t>
  </si>
  <si>
    <t>184101111RA0</t>
  </si>
  <si>
    <t>Výsadba keře prostokoř. v rovině, výšky do 50 cm</t>
  </si>
  <si>
    <t>kus</t>
  </si>
  <si>
    <t>POL2_0</t>
  </si>
  <si>
    <t>02656012R</t>
  </si>
  <si>
    <t xml:space="preserve"> Hloh (Crataegus) - keřová forma</t>
  </si>
  <si>
    <t>POL3_0</t>
  </si>
  <si>
    <t>02656018R</t>
  </si>
  <si>
    <t xml:space="preserve"> Mochna křovitá (Potentilla fruticosa)</t>
  </si>
  <si>
    <t>02656017R</t>
  </si>
  <si>
    <t xml:space="preserve"> Ptačí zob obecný (Ligustrum vulgare)</t>
  </si>
  <si>
    <t>02656023R</t>
  </si>
  <si>
    <t xml:space="preserve"> Růže šípková (Rosa canina)</t>
  </si>
  <si>
    <t>215901101</t>
  </si>
  <si>
    <t>Zhutnění podloží 60 MPa</t>
  </si>
  <si>
    <t>564861111R00</t>
  </si>
  <si>
    <t>Podklad ze štěrkodrti po zhutnění tloušťky 20 cm, fr.16/32</t>
  </si>
  <si>
    <t>567122114R00</t>
  </si>
  <si>
    <t>Podklad z kameniva zpev.cementem KZC 1 tl.15 cm</t>
  </si>
  <si>
    <t>631621115R00</t>
  </si>
  <si>
    <t>Podklad z obalovaného kameniva tl. 50 mm, ACP 22 S 40/60</t>
  </si>
  <si>
    <t>573211111R00</t>
  </si>
  <si>
    <t>Postřik živičný spojovací asfaltový 0,7 kg/m2</t>
  </si>
  <si>
    <t>577151123RT2</t>
  </si>
  <si>
    <t>Beton asfalt. ACL 16+ ložný, tl. 6 cm, plochy 201-1000 m2</t>
  </si>
  <si>
    <t>573231110R00</t>
  </si>
  <si>
    <t>Postřik spojovací asfaltový 0,2 kg/m2</t>
  </si>
  <si>
    <t>577131111RT2</t>
  </si>
  <si>
    <t>Beton asfalt. ACO 11+ obrusný,50/70, tl. 4 cm, plochy 201-1000 m2</t>
  </si>
  <si>
    <t>Zhutnění podloží 30 MPa</t>
  </si>
  <si>
    <t>596215021R00</t>
  </si>
  <si>
    <t>Kladení zámkové dlažby tl. 6 cm do drtě tl. 4 cm</t>
  </si>
  <si>
    <t>59245110R</t>
  </si>
  <si>
    <t>12,6*1,05</t>
  </si>
  <si>
    <t>564231111R00</t>
  </si>
  <si>
    <t>Podklad ze štěrkopísku po zhutnění tloušťky 10 cm</t>
  </si>
  <si>
    <t>564671111</t>
  </si>
  <si>
    <t>Podklad z kameniva drceného 0-63 mm, tl. 25 cm</t>
  </si>
  <si>
    <t>596215061R00</t>
  </si>
  <si>
    <t>Kladení zámkové dlažby tl. 10 cm do drtě tl. 4 cm</t>
  </si>
  <si>
    <t>592451175R</t>
  </si>
  <si>
    <t xml:space="preserve"> dlažba bet. zámková tl.10 cm přírodní</t>
  </si>
  <si>
    <t>62,0*1,05</t>
  </si>
  <si>
    <t>917862111</t>
  </si>
  <si>
    <t>Osazení stojat. obrub.bet. s opěrou,lože z C 25/30</t>
  </si>
  <si>
    <t>177,0</t>
  </si>
  <si>
    <t>-9,3</t>
  </si>
  <si>
    <t xml:space="preserve">kolem sjezdu: : </t>
  </si>
  <si>
    <t>9,5+7,2</t>
  </si>
  <si>
    <t>59217010R</t>
  </si>
  <si>
    <t xml:space="preserve"> obrubník silniční betonový 150x250x1000 mm, přírodní</t>
  </si>
  <si>
    <t>184,4*1,03</t>
  </si>
  <si>
    <t>0,068</t>
  </si>
  <si>
    <t>917762111</t>
  </si>
  <si>
    <t>Osazení ležat. obrub. bet. s opěrou,lože z C 25/30</t>
  </si>
  <si>
    <t>59217476R</t>
  </si>
  <si>
    <t xml:space="preserve"> obrubník silniční nájezdový 1000/150/150 šedý</t>
  </si>
  <si>
    <t>Osazení ležat. obrub. bet. s opěrou,lože z C 20/25</t>
  </si>
  <si>
    <t>592171500R</t>
  </si>
  <si>
    <t xml:space="preserve"> obrubník silniční 30 300/1000/150 přírodní</t>
  </si>
  <si>
    <t>916561111R00</t>
  </si>
  <si>
    <t>Osazení záhon.obrubníků do lože z C 12/15 s opěrou</t>
  </si>
  <si>
    <t>9,5+5,4+0,5*2+3,4</t>
  </si>
  <si>
    <t>592173070R</t>
  </si>
  <si>
    <t xml:space="preserve">  obrubník záhonový 50/5/20 cm šedý</t>
  </si>
  <si>
    <t>19,3*2*1,02</t>
  </si>
  <si>
    <t>0,628</t>
  </si>
  <si>
    <t>915791111R00</t>
  </si>
  <si>
    <t>Předznačení pro značení dělící čáry,vodící proužky</t>
  </si>
  <si>
    <t>4,5*5</t>
  </si>
  <si>
    <t>915791112R00</t>
  </si>
  <si>
    <t>Předznačení pro značení stopčáry, zebry, nápisů</t>
  </si>
  <si>
    <t>915711112R00</t>
  </si>
  <si>
    <t>Vodorovné značení dělících čar š.12 cm</t>
  </si>
  <si>
    <t>915721111</t>
  </si>
  <si>
    <t>Vodorovné značení střík.barvou - invalida</t>
  </si>
  <si>
    <t>998225111R00</t>
  </si>
  <si>
    <t>Přesun hmot, pozemní komunikace, kryt živičný</t>
  </si>
  <si>
    <t>t</t>
  </si>
  <si>
    <t>998223011R00</t>
  </si>
  <si>
    <t>Přesun hmot, pozemní komunikace, kryt dlážděný</t>
  </si>
  <si>
    <t>VN1</t>
  </si>
  <si>
    <t>Mimostaveništní doprava 3%</t>
  </si>
  <si>
    <t>Soubor</t>
  </si>
  <si>
    <t>VN2</t>
  </si>
  <si>
    <t>Zařízení staveniště 1,5%</t>
  </si>
  <si>
    <t>VN3</t>
  </si>
  <si>
    <t>Vytyčení stavby</t>
  </si>
  <si>
    <t/>
  </si>
  <si>
    <t>SUM</t>
  </si>
  <si>
    <t>POPUZIV</t>
  </si>
  <si>
    <t>END</t>
  </si>
  <si>
    <t xml:space="preserve"> dlažba sklad. 20x10x6 cm přírodní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</si>
</sst>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2" t="s">
        <v>39</v>
      </c>
      <c r="B2" s="212"/>
      <c r="C2" s="212"/>
      <c r="D2" s="212"/>
      <c r="E2" s="212"/>
      <c r="F2" s="212"/>
      <c r="G2" s="2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9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40" t="s">
        <v>42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 t="s">
        <v>51</v>
      </c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50"/>
      <c r="E11" s="250"/>
      <c r="F11" s="250"/>
      <c r="G11" s="250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53"/>
      <c r="E12" s="253"/>
      <c r="F12" s="253"/>
      <c r="G12" s="253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54"/>
      <c r="E13" s="254"/>
      <c r="F13" s="254"/>
      <c r="G13" s="25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9"/>
      <c r="F15" s="249"/>
      <c r="G15" s="251"/>
      <c r="H15" s="251"/>
      <c r="I15" s="251" t="s">
        <v>28</v>
      </c>
      <c r="J15" s="252"/>
    </row>
    <row r="16" spans="1:15" ht="23.25" customHeight="1" x14ac:dyDescent="0.2">
      <c r="A16" s="149" t="s">
        <v>23</v>
      </c>
      <c r="B16" s="150" t="s">
        <v>23</v>
      </c>
      <c r="C16" s="58"/>
      <c r="D16" s="59"/>
      <c r="E16" s="230"/>
      <c r="F16" s="231"/>
      <c r="G16" s="230"/>
      <c r="H16" s="231"/>
      <c r="I16" s="230">
        <f>SUMIF(F49:F55,A16,I49:I55)+SUMIF(F49:F55,"PSU",I49:I55)</f>
        <v>0</v>
      </c>
      <c r="J16" s="232"/>
    </row>
    <row r="17" spans="1:10" ht="23.25" customHeight="1" x14ac:dyDescent="0.2">
      <c r="A17" s="149" t="s">
        <v>24</v>
      </c>
      <c r="B17" s="150" t="s">
        <v>24</v>
      </c>
      <c r="C17" s="58"/>
      <c r="D17" s="59"/>
      <c r="E17" s="230"/>
      <c r="F17" s="231"/>
      <c r="G17" s="230"/>
      <c r="H17" s="231"/>
      <c r="I17" s="230">
        <f>SUMIF(F49:F55,A17,I49:I55)</f>
        <v>0</v>
      </c>
      <c r="J17" s="232"/>
    </row>
    <row r="18" spans="1:10" ht="23.25" customHeight="1" x14ac:dyDescent="0.2">
      <c r="A18" s="149" t="s">
        <v>25</v>
      </c>
      <c r="B18" s="150" t="s">
        <v>25</v>
      </c>
      <c r="C18" s="58"/>
      <c r="D18" s="59"/>
      <c r="E18" s="230"/>
      <c r="F18" s="231"/>
      <c r="G18" s="230"/>
      <c r="H18" s="231"/>
      <c r="I18" s="230">
        <f>SUMIF(F49:F55,A18,I49:I55)</f>
        <v>0</v>
      </c>
      <c r="J18" s="232"/>
    </row>
    <row r="19" spans="1:10" ht="23.25" customHeight="1" x14ac:dyDescent="0.2">
      <c r="A19" s="149" t="s">
        <v>70</v>
      </c>
      <c r="B19" s="150" t="s">
        <v>26</v>
      </c>
      <c r="C19" s="58"/>
      <c r="D19" s="59"/>
      <c r="E19" s="230"/>
      <c r="F19" s="231"/>
      <c r="G19" s="230"/>
      <c r="H19" s="231"/>
      <c r="I19" s="230">
        <f>SUMIF(F49:F55,A19,I49:I55)</f>
        <v>0</v>
      </c>
      <c r="J19" s="232"/>
    </row>
    <row r="20" spans="1:10" ht="23.25" customHeight="1" x14ac:dyDescent="0.2">
      <c r="A20" s="149" t="s">
        <v>71</v>
      </c>
      <c r="B20" s="150" t="s">
        <v>27</v>
      </c>
      <c r="C20" s="58"/>
      <c r="D20" s="59"/>
      <c r="E20" s="230"/>
      <c r="F20" s="231"/>
      <c r="G20" s="230"/>
      <c r="H20" s="231"/>
      <c r="I20" s="230">
        <f>SUMIF(F49:F55,A20,I49:I55)</f>
        <v>0</v>
      </c>
      <c r="J20" s="232"/>
    </row>
    <row r="21" spans="1:10" ht="23.25" customHeight="1" x14ac:dyDescent="0.2">
      <c r="A21" s="4"/>
      <c r="B21" s="74" t="s">
        <v>28</v>
      </c>
      <c r="C21" s="75"/>
      <c r="D21" s="76"/>
      <c r="E21" s="238"/>
      <c r="F21" s="247"/>
      <c r="G21" s="238"/>
      <c r="H21" s="247"/>
      <c r="I21" s="238">
        <f>SUM(I16:J20)</f>
        <v>0</v>
      </c>
      <c r="J21" s="23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6">
        <f>ZakladDPHSniVypocet</f>
        <v>0</v>
      </c>
      <c r="H23" s="237"/>
      <c r="I23" s="23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ZakladDPHSni*SazbaDPH1/100</f>
        <v>0</v>
      </c>
      <c r="H24" s="235"/>
      <c r="I24" s="23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6">
        <f>ZakladDPHZaklVypocet</f>
        <v>0</v>
      </c>
      <c r="H25" s="237"/>
      <c r="I25" s="23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3">
        <f>ZakladDPHZakl*SazbaDPH2/100</f>
        <v>0</v>
      </c>
      <c r="H26" s="244"/>
      <c r="I26" s="24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8">
        <f>ZakladDPHSniVypocet+ZakladDPHZaklVypocet</f>
        <v>0</v>
      </c>
      <c r="H28" s="248"/>
      <c r="I28" s="248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6">
        <f>ZakladDPHSni+DPHSni+ZakladDPHZakl+DPHZakl+Zaokrouhleni</f>
        <v>0</v>
      </c>
      <c r="H29" s="246"/>
      <c r="I29" s="246"/>
      <c r="J29" s="126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42631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20"/>
      <c r="D39" s="221"/>
      <c r="E39" s="221"/>
      <c r="F39" s="115">
        <f>' Pol'!AC86</f>
        <v>0</v>
      </c>
      <c r="G39" s="116">
        <f>' Pol'!AD86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">
      <c r="A40" s="104"/>
      <c r="B40" s="222" t="s">
        <v>52</v>
      </c>
      <c r="C40" s="223"/>
      <c r="D40" s="223"/>
      <c r="E40" s="224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2" spans="1:52" x14ac:dyDescent="0.2">
      <c r="B42" t="s">
        <v>54</v>
      </c>
    </row>
    <row r="43" spans="1:52" x14ac:dyDescent="0.2">
      <c r="B43" s="225" t="s">
        <v>55</v>
      </c>
      <c r="C43" s="225"/>
      <c r="D43" s="225"/>
      <c r="E43" s="225"/>
      <c r="F43" s="225"/>
      <c r="G43" s="225"/>
      <c r="H43" s="225"/>
      <c r="I43" s="225"/>
      <c r="J43" s="225"/>
      <c r="AZ43" s="127" t="str">
        <f>B43</f>
        <v>SO 02 - zpevněné plochy</v>
      </c>
    </row>
    <row r="46" spans="1:52" ht="15.75" x14ac:dyDescent="0.25">
      <c r="B46" s="128" t="s">
        <v>56</v>
      </c>
    </row>
    <row r="48" spans="1:52" ht="25.5" customHeight="1" x14ac:dyDescent="0.2">
      <c r="A48" s="129"/>
      <c r="B48" s="133" t="s">
        <v>16</v>
      </c>
      <c r="C48" s="133" t="s">
        <v>5</v>
      </c>
      <c r="D48" s="134"/>
      <c r="E48" s="134"/>
      <c r="F48" s="137" t="s">
        <v>57</v>
      </c>
      <c r="G48" s="137"/>
      <c r="H48" s="137"/>
      <c r="I48" s="226" t="s">
        <v>28</v>
      </c>
      <c r="J48" s="226"/>
    </row>
    <row r="49" spans="1:10" ht="25.5" customHeight="1" x14ac:dyDescent="0.2">
      <c r="A49" s="130"/>
      <c r="B49" s="138" t="s">
        <v>58</v>
      </c>
      <c r="C49" s="228" t="s">
        <v>59</v>
      </c>
      <c r="D49" s="229"/>
      <c r="E49" s="229"/>
      <c r="F49" s="140" t="s">
        <v>23</v>
      </c>
      <c r="G49" s="141"/>
      <c r="H49" s="141"/>
      <c r="I49" s="227">
        <f>' Pol'!G8</f>
        <v>0</v>
      </c>
      <c r="J49" s="227"/>
    </row>
    <row r="50" spans="1:10" ht="25.5" customHeight="1" x14ac:dyDescent="0.2">
      <c r="A50" s="130"/>
      <c r="B50" s="132" t="s">
        <v>60</v>
      </c>
      <c r="C50" s="215" t="s">
        <v>61</v>
      </c>
      <c r="D50" s="216"/>
      <c r="E50" s="216"/>
      <c r="F50" s="142" t="s">
        <v>23</v>
      </c>
      <c r="G50" s="143"/>
      <c r="H50" s="143"/>
      <c r="I50" s="214">
        <f>' Pol'!G33</f>
        <v>0</v>
      </c>
      <c r="J50" s="214"/>
    </row>
    <row r="51" spans="1:10" ht="25.5" customHeight="1" x14ac:dyDescent="0.2">
      <c r="A51" s="130"/>
      <c r="B51" s="132" t="s">
        <v>62</v>
      </c>
      <c r="C51" s="215" t="s">
        <v>63</v>
      </c>
      <c r="D51" s="216"/>
      <c r="E51" s="216"/>
      <c r="F51" s="142" t="s">
        <v>23</v>
      </c>
      <c r="G51" s="143"/>
      <c r="H51" s="143"/>
      <c r="I51" s="214">
        <f>' Pol'!G42</f>
        <v>0</v>
      </c>
      <c r="J51" s="214"/>
    </row>
    <row r="52" spans="1:10" ht="25.5" customHeight="1" x14ac:dyDescent="0.2">
      <c r="A52" s="130"/>
      <c r="B52" s="132" t="s">
        <v>64</v>
      </c>
      <c r="C52" s="215" t="s">
        <v>65</v>
      </c>
      <c r="D52" s="216"/>
      <c r="E52" s="216"/>
      <c r="F52" s="142" t="s">
        <v>23</v>
      </c>
      <c r="G52" s="143"/>
      <c r="H52" s="143"/>
      <c r="I52" s="214">
        <f>' Pol'!G48</f>
        <v>0</v>
      </c>
      <c r="J52" s="214"/>
    </row>
    <row r="53" spans="1:10" ht="25.5" customHeight="1" x14ac:dyDescent="0.2">
      <c r="A53" s="130"/>
      <c r="B53" s="132" t="s">
        <v>66</v>
      </c>
      <c r="C53" s="215" t="s">
        <v>67</v>
      </c>
      <c r="D53" s="216"/>
      <c r="E53" s="216"/>
      <c r="F53" s="142" t="s">
        <v>23</v>
      </c>
      <c r="G53" s="143"/>
      <c r="H53" s="143"/>
      <c r="I53" s="214">
        <f>' Pol'!G55</f>
        <v>0</v>
      </c>
      <c r="J53" s="214"/>
    </row>
    <row r="54" spans="1:10" ht="25.5" customHeight="1" x14ac:dyDescent="0.2">
      <c r="A54" s="130"/>
      <c r="B54" s="132" t="s">
        <v>68</v>
      </c>
      <c r="C54" s="215" t="s">
        <v>69</v>
      </c>
      <c r="D54" s="216"/>
      <c r="E54" s="216"/>
      <c r="F54" s="142" t="s">
        <v>23</v>
      </c>
      <c r="G54" s="143"/>
      <c r="H54" s="143"/>
      <c r="I54" s="214">
        <f>' Pol'!G78</f>
        <v>0</v>
      </c>
      <c r="J54" s="214"/>
    </row>
    <row r="55" spans="1:10" ht="25.5" customHeight="1" x14ac:dyDescent="0.2">
      <c r="A55" s="130"/>
      <c r="B55" s="139" t="s">
        <v>70</v>
      </c>
      <c r="C55" s="218" t="s">
        <v>26</v>
      </c>
      <c r="D55" s="219"/>
      <c r="E55" s="219"/>
      <c r="F55" s="144" t="s">
        <v>70</v>
      </c>
      <c r="G55" s="145"/>
      <c r="H55" s="145"/>
      <c r="I55" s="217">
        <f>' Pol'!G81</f>
        <v>0</v>
      </c>
      <c r="J55" s="217"/>
    </row>
    <row r="56" spans="1:10" ht="25.5" customHeight="1" x14ac:dyDescent="0.2">
      <c r="A56" s="131"/>
      <c r="B56" s="135" t="s">
        <v>1</v>
      </c>
      <c r="C56" s="135"/>
      <c r="D56" s="136"/>
      <c r="E56" s="136"/>
      <c r="F56" s="146"/>
      <c r="G56" s="147"/>
      <c r="H56" s="147"/>
      <c r="I56" s="213">
        <f>SUM(I49:I55)</f>
        <v>0</v>
      </c>
      <c r="J56" s="213"/>
    </row>
    <row r="57" spans="1:10" x14ac:dyDescent="0.2">
      <c r="F57" s="148"/>
      <c r="G57" s="103"/>
      <c r="H57" s="148"/>
      <c r="I57" s="103"/>
      <c r="J57" s="103"/>
    </row>
    <row r="58" spans="1:10" x14ac:dyDescent="0.2">
      <c r="F58" s="148"/>
      <c r="G58" s="103"/>
      <c r="H58" s="148"/>
      <c r="I58" s="103"/>
      <c r="J58" s="103"/>
    </row>
    <row r="59" spans="1:10" x14ac:dyDescent="0.2">
      <c r="F59" s="148"/>
      <c r="G59" s="103"/>
      <c r="H59" s="148"/>
      <c r="I59" s="103"/>
      <c r="J59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2:J52"/>
    <mergeCell ref="C52:E52"/>
    <mergeCell ref="I56:J56"/>
    <mergeCell ref="I53:J53"/>
    <mergeCell ref="C53:E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5" t="s">
        <v>6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79" t="s">
        <v>41</v>
      </c>
      <c r="B2" s="78"/>
      <c r="C2" s="257"/>
      <c r="D2" s="257"/>
      <c r="E2" s="257"/>
      <c r="F2" s="257"/>
      <c r="G2" s="258"/>
    </row>
    <row r="3" spans="1:7" ht="24.95" hidden="1" customHeight="1" x14ac:dyDescent="0.2">
      <c r="A3" s="79" t="s">
        <v>7</v>
      </c>
      <c r="B3" s="78"/>
      <c r="C3" s="257"/>
      <c r="D3" s="257"/>
      <c r="E3" s="257"/>
      <c r="F3" s="257"/>
      <c r="G3" s="258"/>
    </row>
    <row r="4" spans="1:7" ht="24.95" hidden="1" customHeight="1" x14ac:dyDescent="0.2">
      <c r="A4" s="79" t="s">
        <v>8</v>
      </c>
      <c r="B4" s="78"/>
      <c r="C4" s="257"/>
      <c r="D4" s="257"/>
      <c r="E4" s="257"/>
      <c r="F4" s="257"/>
      <c r="G4" s="25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50" sqref="C50"/>
    </sheetView>
  </sheetViews>
  <sheetFormatPr defaultRowHeight="12.75" outlineLevelRow="1" x14ac:dyDescent="0.2"/>
  <cols>
    <col min="1" max="1" width="4.28515625" customWidth="1"/>
    <col min="2" max="2" width="12.5703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8" t="s">
        <v>6</v>
      </c>
      <c r="B1" s="278"/>
      <c r="C1" s="278"/>
      <c r="D1" s="278"/>
      <c r="E1" s="278"/>
      <c r="F1" s="278"/>
      <c r="G1" s="278"/>
      <c r="AE1" t="s">
        <v>73</v>
      </c>
    </row>
    <row r="2" spans="1:60" ht="24.95" customHeight="1" x14ac:dyDescent="0.2">
      <c r="A2" s="154" t="s">
        <v>72</v>
      </c>
      <c r="B2" s="152"/>
      <c r="C2" s="279" t="s">
        <v>45</v>
      </c>
      <c r="D2" s="280"/>
      <c r="E2" s="280"/>
      <c r="F2" s="280"/>
      <c r="G2" s="281"/>
      <c r="AE2" t="s">
        <v>74</v>
      </c>
    </row>
    <row r="3" spans="1:60" ht="24.95" hidden="1" customHeight="1" x14ac:dyDescent="0.2">
      <c r="A3" s="155" t="s">
        <v>7</v>
      </c>
      <c r="B3" s="153"/>
      <c r="C3" s="282"/>
      <c r="D3" s="282"/>
      <c r="E3" s="282"/>
      <c r="F3" s="282"/>
      <c r="G3" s="283"/>
      <c r="AE3" t="s">
        <v>75</v>
      </c>
    </row>
    <row r="4" spans="1:60" ht="24.95" hidden="1" customHeight="1" x14ac:dyDescent="0.2">
      <c r="A4" s="155" t="s">
        <v>8</v>
      </c>
      <c r="B4" s="153"/>
      <c r="C4" s="284"/>
      <c r="D4" s="282"/>
      <c r="E4" s="282"/>
      <c r="F4" s="282"/>
      <c r="G4" s="283"/>
      <c r="AE4" t="s">
        <v>76</v>
      </c>
    </row>
    <row r="5" spans="1:60" hidden="1" x14ac:dyDescent="0.2">
      <c r="A5" s="156" t="s">
        <v>77</v>
      </c>
      <c r="B5" s="157"/>
      <c r="C5" s="158"/>
      <c r="D5" s="159"/>
      <c r="E5" s="160"/>
      <c r="F5" s="160"/>
      <c r="G5" s="161"/>
      <c r="AE5" t="s">
        <v>78</v>
      </c>
    </row>
    <row r="6" spans="1:60" x14ac:dyDescent="0.2">
      <c r="D6" s="151"/>
    </row>
    <row r="7" spans="1:60" ht="38.25" x14ac:dyDescent="0.2">
      <c r="A7" s="167" t="s">
        <v>79</v>
      </c>
      <c r="B7" s="168" t="s">
        <v>80</v>
      </c>
      <c r="C7" s="168" t="s">
        <v>81</v>
      </c>
      <c r="D7" s="184" t="s">
        <v>82</v>
      </c>
      <c r="E7" s="167" t="s">
        <v>83</v>
      </c>
      <c r="F7" s="162" t="s">
        <v>84</v>
      </c>
      <c r="G7" s="185" t="s">
        <v>28</v>
      </c>
      <c r="H7" s="186" t="s">
        <v>29</v>
      </c>
      <c r="I7" s="186" t="s">
        <v>85</v>
      </c>
      <c r="J7" s="186" t="s">
        <v>30</v>
      </c>
      <c r="K7" s="186" t="s">
        <v>86</v>
      </c>
      <c r="L7" s="186" t="s">
        <v>87</v>
      </c>
      <c r="M7" s="186" t="s">
        <v>88</v>
      </c>
      <c r="N7" s="186" t="s">
        <v>89</v>
      </c>
      <c r="O7" s="186" t="s">
        <v>90</v>
      </c>
      <c r="P7" s="186" t="s">
        <v>91</v>
      </c>
      <c r="Q7" s="186" t="s">
        <v>92</v>
      </c>
      <c r="R7" s="186" t="s">
        <v>93</v>
      </c>
      <c r="S7" s="186" t="s">
        <v>94</v>
      </c>
      <c r="T7" s="186" t="s">
        <v>95</v>
      </c>
      <c r="U7" s="169" t="s">
        <v>96</v>
      </c>
    </row>
    <row r="8" spans="1:60" x14ac:dyDescent="0.2">
      <c r="A8" s="187" t="s">
        <v>97</v>
      </c>
      <c r="B8" s="188" t="s">
        <v>58</v>
      </c>
      <c r="C8" s="189" t="s">
        <v>59</v>
      </c>
      <c r="D8" s="190"/>
      <c r="E8" s="191"/>
      <c r="F8" s="178"/>
      <c r="G8" s="178">
        <f>SUMIF(AE9:AE32,"&lt;&gt;NOR",G9:G32)</f>
        <v>0</v>
      </c>
      <c r="H8" s="178"/>
      <c r="I8" s="178">
        <f>SUM(I9:I32)</f>
        <v>0</v>
      </c>
      <c r="J8" s="178"/>
      <c r="K8" s="178">
        <f>SUM(K9:K32)</f>
        <v>0</v>
      </c>
      <c r="L8" s="178"/>
      <c r="M8" s="178">
        <f>SUM(M9:M32)</f>
        <v>0</v>
      </c>
      <c r="N8" s="178"/>
      <c r="O8" s="178">
        <f>SUM(O9:O32)</f>
        <v>0.1</v>
      </c>
      <c r="P8" s="178"/>
      <c r="Q8" s="178">
        <f>SUM(Q9:Q32)</f>
        <v>0</v>
      </c>
      <c r="R8" s="178"/>
      <c r="S8" s="178"/>
      <c r="T8" s="192"/>
      <c r="U8" s="178">
        <f>SUM(U9:U32)</f>
        <v>851.55999999999983</v>
      </c>
      <c r="AE8" t="s">
        <v>98</v>
      </c>
    </row>
    <row r="9" spans="1:60" outlineLevel="1" x14ac:dyDescent="0.2">
      <c r="A9" s="164">
        <v>1</v>
      </c>
      <c r="B9" s="170" t="s">
        <v>99</v>
      </c>
      <c r="C9" s="205" t="s">
        <v>100</v>
      </c>
      <c r="D9" s="172" t="s">
        <v>101</v>
      </c>
      <c r="E9" s="175">
        <v>514.6617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/>
      <c r="T9" s="181">
        <v>0.26666000000000001</v>
      </c>
      <c r="U9" s="180">
        <f>ROUND(E9*T9,2)</f>
        <v>137.24</v>
      </c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102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64"/>
      <c r="B10" s="170"/>
      <c r="C10" s="206" t="s">
        <v>103</v>
      </c>
      <c r="D10" s="173"/>
      <c r="E10" s="176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1"/>
      <c r="U10" s="180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104</v>
      </c>
      <c r="AF10" s="163">
        <v>0</v>
      </c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64"/>
      <c r="B11" s="170"/>
      <c r="C11" s="206" t="s">
        <v>105</v>
      </c>
      <c r="D11" s="173"/>
      <c r="E11" s="176">
        <v>317.61500000000001</v>
      </c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1"/>
      <c r="U11" s="180"/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104</v>
      </c>
      <c r="AF11" s="163">
        <v>0</v>
      </c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164"/>
      <c r="B12" s="170"/>
      <c r="C12" s="206" t="s">
        <v>106</v>
      </c>
      <c r="D12" s="173"/>
      <c r="E12" s="176">
        <v>166.66669999999999</v>
      </c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1"/>
      <c r="U12" s="180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104</v>
      </c>
      <c r="AF12" s="163">
        <v>0</v>
      </c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 x14ac:dyDescent="0.2">
      <c r="A13" s="164"/>
      <c r="B13" s="170"/>
      <c r="C13" s="206" t="s">
        <v>107</v>
      </c>
      <c r="D13" s="173"/>
      <c r="E13" s="176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1"/>
      <c r="U13" s="180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104</v>
      </c>
      <c r="AF13" s="163">
        <v>0</v>
      </c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">
      <c r="A14" s="164"/>
      <c r="B14" s="170"/>
      <c r="C14" s="206" t="s">
        <v>108</v>
      </c>
      <c r="D14" s="173"/>
      <c r="E14" s="176">
        <v>30.38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1"/>
      <c r="U14" s="180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104</v>
      </c>
      <c r="AF14" s="163">
        <v>0</v>
      </c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 x14ac:dyDescent="0.2">
      <c r="A15" s="164">
        <v>2</v>
      </c>
      <c r="B15" s="170" t="s">
        <v>109</v>
      </c>
      <c r="C15" s="205" t="s">
        <v>110</v>
      </c>
      <c r="D15" s="172" t="s">
        <v>101</v>
      </c>
      <c r="E15" s="175">
        <v>514.6617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0"/>
      <c r="S15" s="180"/>
      <c r="T15" s="181">
        <v>7.3999999999999996E-2</v>
      </c>
      <c r="U15" s="180">
        <f>ROUND(E15*T15,2)</f>
        <v>38.08</v>
      </c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102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 x14ac:dyDescent="0.2">
      <c r="A16" s="164">
        <v>3</v>
      </c>
      <c r="B16" s="170" t="s">
        <v>111</v>
      </c>
      <c r="C16" s="205" t="s">
        <v>112</v>
      </c>
      <c r="D16" s="172" t="s">
        <v>101</v>
      </c>
      <c r="E16" s="175">
        <v>514.6617</v>
      </c>
      <c r="F16" s="179"/>
      <c r="G16" s="180">
        <f>ROUND(E16*F16,2)</f>
        <v>0</v>
      </c>
      <c r="H16" s="179"/>
      <c r="I16" s="180">
        <f>ROUND(E16*H16,2)</f>
        <v>0</v>
      </c>
      <c r="J16" s="179"/>
      <c r="K16" s="180">
        <f>ROUND(E16*J16,2)</f>
        <v>0</v>
      </c>
      <c r="L16" s="180">
        <v>21</v>
      </c>
      <c r="M16" s="180">
        <f>G16*(1+L16/100)</f>
        <v>0</v>
      </c>
      <c r="N16" s="180">
        <v>0</v>
      </c>
      <c r="O16" s="180">
        <f>ROUND(E16*N16,2)</f>
        <v>0</v>
      </c>
      <c r="P16" s="180">
        <v>0</v>
      </c>
      <c r="Q16" s="180">
        <f>ROUND(E16*P16,2)</f>
        <v>0</v>
      </c>
      <c r="R16" s="180"/>
      <c r="S16" s="180"/>
      <c r="T16" s="181">
        <v>8.9999999999999993E-3</v>
      </c>
      <c r="U16" s="180">
        <f>ROUND(E16*T16,2)</f>
        <v>4.63</v>
      </c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102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164">
        <v>4</v>
      </c>
      <c r="B17" s="170" t="s">
        <v>113</v>
      </c>
      <c r="C17" s="205" t="s">
        <v>114</v>
      </c>
      <c r="D17" s="172" t="s">
        <v>101</v>
      </c>
      <c r="E17" s="175">
        <v>100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80">
        <v>0</v>
      </c>
      <c r="O17" s="180">
        <f>ROUND(E17*N17,2)</f>
        <v>0</v>
      </c>
      <c r="P17" s="180">
        <v>0</v>
      </c>
      <c r="Q17" s="180">
        <f>ROUND(E17*P17,2)</f>
        <v>0</v>
      </c>
      <c r="R17" s="180"/>
      <c r="S17" s="180"/>
      <c r="T17" s="181">
        <v>2.1949999999999998</v>
      </c>
      <c r="U17" s="180">
        <f>ROUND(E17*T17,2)</f>
        <v>219.5</v>
      </c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102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 x14ac:dyDescent="0.2">
      <c r="A18" s="164"/>
      <c r="B18" s="170"/>
      <c r="C18" s="259" t="s">
        <v>115</v>
      </c>
      <c r="D18" s="260"/>
      <c r="E18" s="261"/>
      <c r="F18" s="262"/>
      <c r="G18" s="263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1"/>
      <c r="U18" s="180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116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6" t="str">
        <f>C18</f>
        <v>dosypy pro urovnání terénu - odhad</v>
      </c>
      <c r="BB18" s="163"/>
      <c r="BC18" s="163"/>
      <c r="BD18" s="163"/>
      <c r="BE18" s="163"/>
      <c r="BF18" s="163"/>
      <c r="BG18" s="163"/>
      <c r="BH18" s="163"/>
    </row>
    <row r="19" spans="1:60" outlineLevel="1" x14ac:dyDescent="0.2">
      <c r="A19" s="164">
        <v>5</v>
      </c>
      <c r="B19" s="170" t="s">
        <v>117</v>
      </c>
      <c r="C19" s="205" t="s">
        <v>118</v>
      </c>
      <c r="D19" s="172" t="s">
        <v>101</v>
      </c>
      <c r="E19" s="175">
        <v>414.6617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0"/>
      <c r="S19" s="180"/>
      <c r="T19" s="181">
        <v>0.65200000000000002</v>
      </c>
      <c r="U19" s="180">
        <f>ROUND(E19*T19,2)</f>
        <v>270.36</v>
      </c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102</v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ht="22.5" outlineLevel="1" x14ac:dyDescent="0.2">
      <c r="A20" s="164">
        <v>6</v>
      </c>
      <c r="B20" s="170" t="s">
        <v>119</v>
      </c>
      <c r="C20" s="205" t="s">
        <v>120</v>
      </c>
      <c r="D20" s="172" t="s">
        <v>101</v>
      </c>
      <c r="E20" s="175">
        <v>414.6617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80">
        <v>0</v>
      </c>
      <c r="O20" s="180">
        <f>ROUND(E20*N20,2)</f>
        <v>0</v>
      </c>
      <c r="P20" s="180">
        <v>0</v>
      </c>
      <c r="Q20" s="180">
        <f>ROUND(E20*P20,2)</f>
        <v>0</v>
      </c>
      <c r="R20" s="180"/>
      <c r="S20" s="180"/>
      <c r="T20" s="181">
        <v>1.0999999999999999E-2</v>
      </c>
      <c r="U20" s="180">
        <f>ROUND(E20*T20,2)</f>
        <v>4.5599999999999996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102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">
      <c r="A21" s="164"/>
      <c r="B21" s="170"/>
      <c r="C21" s="206" t="s">
        <v>121</v>
      </c>
      <c r="D21" s="173"/>
      <c r="E21" s="176">
        <v>414.6617</v>
      </c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1"/>
      <c r="U21" s="180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104</v>
      </c>
      <c r="AF21" s="163">
        <v>0</v>
      </c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ht="22.5" outlineLevel="1" x14ac:dyDescent="0.2">
      <c r="A22" s="164">
        <v>7</v>
      </c>
      <c r="B22" s="170" t="s">
        <v>122</v>
      </c>
      <c r="C22" s="205" t="s">
        <v>123</v>
      </c>
      <c r="D22" s="172" t="s">
        <v>124</v>
      </c>
      <c r="E22" s="175">
        <v>15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/>
      <c r="T22" s="181">
        <v>0.22500000000000001</v>
      </c>
      <c r="U22" s="180">
        <f>ROUND(E22*T22,2)</f>
        <v>3.38</v>
      </c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102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64"/>
      <c r="B23" s="170"/>
      <c r="C23" s="259" t="s">
        <v>125</v>
      </c>
      <c r="D23" s="260"/>
      <c r="E23" s="261"/>
      <c r="F23" s="262"/>
      <c r="G23" s="263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1"/>
      <c r="U23" s="180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116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6" t="str">
        <f>C23</f>
        <v>napojení sjezdu na stávající místní komunikaci</v>
      </c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64">
        <v>8</v>
      </c>
      <c r="B24" s="170" t="s">
        <v>126</v>
      </c>
      <c r="C24" s="205" t="s">
        <v>127</v>
      </c>
      <c r="D24" s="172" t="s">
        <v>128</v>
      </c>
      <c r="E24" s="175">
        <v>2286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80">
        <v>0</v>
      </c>
      <c r="O24" s="180">
        <f>ROUND(E24*N24,2)</f>
        <v>0</v>
      </c>
      <c r="P24" s="180">
        <v>0</v>
      </c>
      <c r="Q24" s="180">
        <f>ROUND(E24*P24,2)</f>
        <v>0</v>
      </c>
      <c r="R24" s="180"/>
      <c r="S24" s="180"/>
      <c r="T24" s="181">
        <v>1.2E-2</v>
      </c>
      <c r="U24" s="180">
        <f>ROUND(E24*T24,2)</f>
        <v>27.43</v>
      </c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102</v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">
      <c r="A25" s="164"/>
      <c r="B25" s="170"/>
      <c r="C25" s="259" t="s">
        <v>129</v>
      </c>
      <c r="D25" s="260"/>
      <c r="E25" s="261"/>
      <c r="F25" s="262"/>
      <c r="G25" s="263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1"/>
      <c r="U25" s="180"/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116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6" t="str">
        <f>C25</f>
        <v>plochy mezi objekty, oplocením a zp. plochami</v>
      </c>
      <c r="BB25" s="163"/>
      <c r="BC25" s="163"/>
      <c r="BD25" s="163"/>
      <c r="BE25" s="163"/>
      <c r="BF25" s="163"/>
      <c r="BG25" s="163"/>
      <c r="BH25" s="163"/>
    </row>
    <row r="26" spans="1:60" outlineLevel="1" x14ac:dyDescent="0.2">
      <c r="A26" s="164"/>
      <c r="B26" s="170"/>
      <c r="C26" s="206" t="s">
        <v>130</v>
      </c>
      <c r="D26" s="173"/>
      <c r="E26" s="176">
        <v>2286</v>
      </c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1"/>
      <c r="U26" s="180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104</v>
      </c>
      <c r="AF26" s="163">
        <v>0</v>
      </c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">
      <c r="A27" s="164">
        <v>9</v>
      </c>
      <c r="B27" s="170" t="s">
        <v>131</v>
      </c>
      <c r="C27" s="205" t="s">
        <v>132</v>
      </c>
      <c r="D27" s="172" t="s">
        <v>128</v>
      </c>
      <c r="E27" s="175">
        <v>2286</v>
      </c>
      <c r="F27" s="179"/>
      <c r="G27" s="180">
        <f t="shared" ref="G27:G32" si="0">ROUND(E27*F27,2)</f>
        <v>0</v>
      </c>
      <c r="H27" s="179"/>
      <c r="I27" s="180">
        <f t="shared" ref="I27:I32" si="1">ROUND(E27*H27,2)</f>
        <v>0</v>
      </c>
      <c r="J27" s="179"/>
      <c r="K27" s="180">
        <f t="shared" ref="K27:K32" si="2">ROUND(E27*J27,2)</f>
        <v>0</v>
      </c>
      <c r="L27" s="180">
        <v>21</v>
      </c>
      <c r="M27" s="180">
        <f t="shared" ref="M27:M32" si="3">G27*(1+L27/100)</f>
        <v>0</v>
      </c>
      <c r="N27" s="180">
        <v>0</v>
      </c>
      <c r="O27" s="180">
        <f t="shared" ref="O27:O32" si="4">ROUND(E27*N27,2)</f>
        <v>0</v>
      </c>
      <c r="P27" s="180">
        <v>0</v>
      </c>
      <c r="Q27" s="180">
        <f t="shared" ref="Q27:Q32" si="5">ROUND(E27*P27,2)</f>
        <v>0</v>
      </c>
      <c r="R27" s="180"/>
      <c r="S27" s="180"/>
      <c r="T27" s="181">
        <v>0.06</v>
      </c>
      <c r="U27" s="180">
        <f t="shared" ref="U27:U32" si="6">ROUND(E27*T27,2)</f>
        <v>137.16</v>
      </c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102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 x14ac:dyDescent="0.2">
      <c r="A28" s="164">
        <v>10</v>
      </c>
      <c r="B28" s="170" t="s">
        <v>133</v>
      </c>
      <c r="C28" s="205" t="s">
        <v>134</v>
      </c>
      <c r="D28" s="172" t="s">
        <v>135</v>
      </c>
      <c r="E28" s="175">
        <v>41</v>
      </c>
      <c r="F28" s="179"/>
      <c r="G28" s="180">
        <f t="shared" si="0"/>
        <v>0</v>
      </c>
      <c r="H28" s="179"/>
      <c r="I28" s="180">
        <f t="shared" si="1"/>
        <v>0</v>
      </c>
      <c r="J28" s="179"/>
      <c r="K28" s="180">
        <f t="shared" si="2"/>
        <v>0</v>
      </c>
      <c r="L28" s="180">
        <v>21</v>
      </c>
      <c r="M28" s="180">
        <f t="shared" si="3"/>
        <v>0</v>
      </c>
      <c r="N28" s="180">
        <v>0</v>
      </c>
      <c r="O28" s="180">
        <f t="shared" si="4"/>
        <v>0</v>
      </c>
      <c r="P28" s="180">
        <v>0</v>
      </c>
      <c r="Q28" s="180">
        <f t="shared" si="5"/>
        <v>0</v>
      </c>
      <c r="R28" s="180"/>
      <c r="S28" s="180"/>
      <c r="T28" s="181">
        <v>0.22484000000000001</v>
      </c>
      <c r="U28" s="180">
        <f t="shared" si="6"/>
        <v>9.2200000000000006</v>
      </c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136</v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 x14ac:dyDescent="0.2">
      <c r="A29" s="164">
        <v>11</v>
      </c>
      <c r="B29" s="170" t="s">
        <v>137</v>
      </c>
      <c r="C29" s="205" t="s">
        <v>138</v>
      </c>
      <c r="D29" s="172" t="s">
        <v>135</v>
      </c>
      <c r="E29" s="175">
        <v>1</v>
      </c>
      <c r="F29" s="179"/>
      <c r="G29" s="180">
        <f t="shared" si="0"/>
        <v>0</v>
      </c>
      <c r="H29" s="179"/>
      <c r="I29" s="180">
        <f t="shared" si="1"/>
        <v>0</v>
      </c>
      <c r="J29" s="179"/>
      <c r="K29" s="180">
        <f t="shared" si="2"/>
        <v>0</v>
      </c>
      <c r="L29" s="180">
        <v>21</v>
      </c>
      <c r="M29" s="180">
        <f t="shared" si="3"/>
        <v>0</v>
      </c>
      <c r="N29" s="180">
        <v>5.0000000000000001E-3</v>
      </c>
      <c r="O29" s="180">
        <f t="shared" si="4"/>
        <v>0.01</v>
      </c>
      <c r="P29" s="180">
        <v>0</v>
      </c>
      <c r="Q29" s="180">
        <f t="shared" si="5"/>
        <v>0</v>
      </c>
      <c r="R29" s="180"/>
      <c r="S29" s="180"/>
      <c r="T29" s="181">
        <v>0</v>
      </c>
      <c r="U29" s="180">
        <f t="shared" si="6"/>
        <v>0</v>
      </c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139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">
      <c r="A30" s="164">
        <v>12</v>
      </c>
      <c r="B30" s="170" t="s">
        <v>140</v>
      </c>
      <c r="C30" s="205" t="s">
        <v>141</v>
      </c>
      <c r="D30" s="172" t="s">
        <v>135</v>
      </c>
      <c r="E30" s="175">
        <v>20</v>
      </c>
      <c r="F30" s="179"/>
      <c r="G30" s="180">
        <f t="shared" si="0"/>
        <v>0</v>
      </c>
      <c r="H30" s="179"/>
      <c r="I30" s="180">
        <f t="shared" si="1"/>
        <v>0</v>
      </c>
      <c r="J30" s="179"/>
      <c r="K30" s="180">
        <f t="shared" si="2"/>
        <v>0</v>
      </c>
      <c r="L30" s="180">
        <v>21</v>
      </c>
      <c r="M30" s="180">
        <f t="shared" si="3"/>
        <v>0</v>
      </c>
      <c r="N30" s="180">
        <v>2E-3</v>
      </c>
      <c r="O30" s="180">
        <f t="shared" si="4"/>
        <v>0.04</v>
      </c>
      <c r="P30" s="180">
        <v>0</v>
      </c>
      <c r="Q30" s="180">
        <f t="shared" si="5"/>
        <v>0</v>
      </c>
      <c r="R30" s="180"/>
      <c r="S30" s="180"/>
      <c r="T30" s="181">
        <v>0</v>
      </c>
      <c r="U30" s="180">
        <f t="shared" si="6"/>
        <v>0</v>
      </c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139</v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 x14ac:dyDescent="0.2">
      <c r="A31" s="164">
        <v>13</v>
      </c>
      <c r="B31" s="170" t="s">
        <v>142</v>
      </c>
      <c r="C31" s="205" t="s">
        <v>143</v>
      </c>
      <c r="D31" s="172" t="s">
        <v>135</v>
      </c>
      <c r="E31" s="175">
        <v>10</v>
      </c>
      <c r="F31" s="179"/>
      <c r="G31" s="180">
        <f t="shared" si="0"/>
        <v>0</v>
      </c>
      <c r="H31" s="179"/>
      <c r="I31" s="180">
        <f t="shared" si="1"/>
        <v>0</v>
      </c>
      <c r="J31" s="179"/>
      <c r="K31" s="180">
        <f t="shared" si="2"/>
        <v>0</v>
      </c>
      <c r="L31" s="180">
        <v>21</v>
      </c>
      <c r="M31" s="180">
        <f t="shared" si="3"/>
        <v>0</v>
      </c>
      <c r="N31" s="180">
        <v>3.0000000000000001E-3</v>
      </c>
      <c r="O31" s="180">
        <f t="shared" si="4"/>
        <v>0.03</v>
      </c>
      <c r="P31" s="180">
        <v>0</v>
      </c>
      <c r="Q31" s="180">
        <f t="shared" si="5"/>
        <v>0</v>
      </c>
      <c r="R31" s="180"/>
      <c r="S31" s="180"/>
      <c r="T31" s="181">
        <v>0</v>
      </c>
      <c r="U31" s="180">
        <f t="shared" si="6"/>
        <v>0</v>
      </c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139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 x14ac:dyDescent="0.2">
      <c r="A32" s="164">
        <v>14</v>
      </c>
      <c r="B32" s="170" t="s">
        <v>144</v>
      </c>
      <c r="C32" s="205" t="s">
        <v>145</v>
      </c>
      <c r="D32" s="172" t="s">
        <v>135</v>
      </c>
      <c r="E32" s="175">
        <v>10</v>
      </c>
      <c r="F32" s="179"/>
      <c r="G32" s="180">
        <f t="shared" si="0"/>
        <v>0</v>
      </c>
      <c r="H32" s="179"/>
      <c r="I32" s="180">
        <f t="shared" si="1"/>
        <v>0</v>
      </c>
      <c r="J32" s="179"/>
      <c r="K32" s="180">
        <f t="shared" si="2"/>
        <v>0</v>
      </c>
      <c r="L32" s="180">
        <v>21</v>
      </c>
      <c r="M32" s="180">
        <f t="shared" si="3"/>
        <v>0</v>
      </c>
      <c r="N32" s="180">
        <v>2E-3</v>
      </c>
      <c r="O32" s="180">
        <f t="shared" si="4"/>
        <v>0.02</v>
      </c>
      <c r="P32" s="180">
        <v>0</v>
      </c>
      <c r="Q32" s="180">
        <f t="shared" si="5"/>
        <v>0</v>
      </c>
      <c r="R32" s="180"/>
      <c r="S32" s="180"/>
      <c r="T32" s="181">
        <v>0</v>
      </c>
      <c r="U32" s="180">
        <f t="shared" si="6"/>
        <v>0</v>
      </c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139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x14ac:dyDescent="0.2">
      <c r="A33" s="165" t="s">
        <v>97</v>
      </c>
      <c r="B33" s="171" t="s">
        <v>60</v>
      </c>
      <c r="C33" s="207" t="s">
        <v>61</v>
      </c>
      <c r="D33" s="174"/>
      <c r="E33" s="177"/>
      <c r="F33" s="182"/>
      <c r="G33" s="182">
        <f>SUMIF(AE34:AE41,"&lt;&gt;NOR",G34:G41)</f>
        <v>0</v>
      </c>
      <c r="H33" s="182"/>
      <c r="I33" s="182">
        <f>SUM(I34:I41)</f>
        <v>0</v>
      </c>
      <c r="J33" s="182"/>
      <c r="K33" s="182">
        <f>SUM(K34:K41)</f>
        <v>0</v>
      </c>
      <c r="L33" s="182"/>
      <c r="M33" s="182">
        <f>SUM(M34:M41)</f>
        <v>0</v>
      </c>
      <c r="N33" s="182"/>
      <c r="O33" s="182">
        <f>SUM(O34:O41)</f>
        <v>771.44</v>
      </c>
      <c r="P33" s="182"/>
      <c r="Q33" s="182">
        <f>SUM(Q34:Q41)</f>
        <v>0</v>
      </c>
      <c r="R33" s="182"/>
      <c r="S33" s="182"/>
      <c r="T33" s="183"/>
      <c r="U33" s="182">
        <f>SUM(U34:U41)</f>
        <v>263.03999999999996</v>
      </c>
      <c r="AE33" t="s">
        <v>98</v>
      </c>
    </row>
    <row r="34" spans="1:60" outlineLevel="1" x14ac:dyDescent="0.2">
      <c r="A34" s="164">
        <v>15</v>
      </c>
      <c r="B34" s="170" t="s">
        <v>146</v>
      </c>
      <c r="C34" s="205" t="s">
        <v>147</v>
      </c>
      <c r="D34" s="172" t="s">
        <v>128</v>
      </c>
      <c r="E34" s="175">
        <v>640</v>
      </c>
      <c r="F34" s="179"/>
      <c r="G34" s="180">
        <f t="shared" ref="G34:G41" si="7">ROUND(E34*F34,2)</f>
        <v>0</v>
      </c>
      <c r="H34" s="179"/>
      <c r="I34" s="180">
        <f t="shared" ref="I34:I41" si="8">ROUND(E34*H34,2)</f>
        <v>0</v>
      </c>
      <c r="J34" s="179"/>
      <c r="K34" s="180">
        <f t="shared" ref="K34:K41" si="9">ROUND(E34*J34,2)</f>
        <v>0</v>
      </c>
      <c r="L34" s="180">
        <v>21</v>
      </c>
      <c r="M34" s="180">
        <f t="shared" ref="M34:M41" si="10">G34*(1+L34/100)</f>
        <v>0</v>
      </c>
      <c r="N34" s="180">
        <v>0</v>
      </c>
      <c r="O34" s="180">
        <f t="shared" ref="O34:O41" si="11">ROUND(E34*N34,2)</f>
        <v>0</v>
      </c>
      <c r="P34" s="180">
        <v>0</v>
      </c>
      <c r="Q34" s="180">
        <f t="shared" ref="Q34:Q41" si="12">ROUND(E34*P34,2)</f>
        <v>0</v>
      </c>
      <c r="R34" s="180"/>
      <c r="S34" s="180"/>
      <c r="T34" s="181">
        <v>0.15</v>
      </c>
      <c r="U34" s="180">
        <f t="shared" ref="U34:U41" si="13">ROUND(E34*T34,2)</f>
        <v>96</v>
      </c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102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ht="22.5" outlineLevel="1" x14ac:dyDescent="0.2">
      <c r="A35" s="164">
        <v>16</v>
      </c>
      <c r="B35" s="170" t="s">
        <v>148</v>
      </c>
      <c r="C35" s="205" t="s">
        <v>149</v>
      </c>
      <c r="D35" s="172" t="s">
        <v>128</v>
      </c>
      <c r="E35" s="175">
        <v>640</v>
      </c>
      <c r="F35" s="179"/>
      <c r="G35" s="180">
        <f t="shared" si="7"/>
        <v>0</v>
      </c>
      <c r="H35" s="179"/>
      <c r="I35" s="180">
        <f t="shared" si="8"/>
        <v>0</v>
      </c>
      <c r="J35" s="179"/>
      <c r="K35" s="180">
        <f t="shared" si="9"/>
        <v>0</v>
      </c>
      <c r="L35" s="180">
        <v>21</v>
      </c>
      <c r="M35" s="180">
        <f t="shared" si="10"/>
        <v>0</v>
      </c>
      <c r="N35" s="180">
        <v>0.441</v>
      </c>
      <c r="O35" s="180">
        <f t="shared" si="11"/>
        <v>282.24</v>
      </c>
      <c r="P35" s="180">
        <v>0</v>
      </c>
      <c r="Q35" s="180">
        <f t="shared" si="12"/>
        <v>0</v>
      </c>
      <c r="R35" s="180"/>
      <c r="S35" s="180"/>
      <c r="T35" s="181">
        <v>2.9000000000000001E-2</v>
      </c>
      <c r="U35" s="180">
        <f t="shared" si="13"/>
        <v>18.559999999999999</v>
      </c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102</v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 x14ac:dyDescent="0.2">
      <c r="A36" s="164">
        <v>17</v>
      </c>
      <c r="B36" s="170" t="s">
        <v>150</v>
      </c>
      <c r="C36" s="205" t="s">
        <v>151</v>
      </c>
      <c r="D36" s="172" t="s">
        <v>128</v>
      </c>
      <c r="E36" s="175">
        <v>640</v>
      </c>
      <c r="F36" s="179"/>
      <c r="G36" s="180">
        <f t="shared" si="7"/>
        <v>0</v>
      </c>
      <c r="H36" s="179"/>
      <c r="I36" s="180">
        <f t="shared" si="8"/>
        <v>0</v>
      </c>
      <c r="J36" s="179"/>
      <c r="K36" s="180">
        <f t="shared" si="9"/>
        <v>0</v>
      </c>
      <c r="L36" s="180">
        <v>21</v>
      </c>
      <c r="M36" s="180">
        <f t="shared" si="10"/>
        <v>0</v>
      </c>
      <c r="N36" s="180">
        <v>0.38313999999999998</v>
      </c>
      <c r="O36" s="180">
        <f t="shared" si="11"/>
        <v>245.21</v>
      </c>
      <c r="P36" s="180">
        <v>0</v>
      </c>
      <c r="Q36" s="180">
        <f t="shared" si="12"/>
        <v>0</v>
      </c>
      <c r="R36" s="180"/>
      <c r="S36" s="180"/>
      <c r="T36" s="181">
        <v>2.5999999999999999E-2</v>
      </c>
      <c r="U36" s="180">
        <f t="shared" si="13"/>
        <v>16.64</v>
      </c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102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ht="22.5" outlineLevel="1" x14ac:dyDescent="0.2">
      <c r="A37" s="164">
        <v>18</v>
      </c>
      <c r="B37" s="170" t="s">
        <v>152</v>
      </c>
      <c r="C37" s="205" t="s">
        <v>153</v>
      </c>
      <c r="D37" s="172" t="s">
        <v>128</v>
      </c>
      <c r="E37" s="175">
        <v>640</v>
      </c>
      <c r="F37" s="179"/>
      <c r="G37" s="180">
        <f t="shared" si="7"/>
        <v>0</v>
      </c>
      <c r="H37" s="179"/>
      <c r="I37" s="180">
        <f t="shared" si="8"/>
        <v>0</v>
      </c>
      <c r="J37" s="179"/>
      <c r="K37" s="180">
        <f t="shared" si="9"/>
        <v>0</v>
      </c>
      <c r="L37" s="180">
        <v>21</v>
      </c>
      <c r="M37" s="180">
        <f t="shared" si="10"/>
        <v>0</v>
      </c>
      <c r="N37" s="180">
        <v>0.1208</v>
      </c>
      <c r="O37" s="180">
        <f t="shared" si="11"/>
        <v>77.31</v>
      </c>
      <c r="P37" s="180">
        <v>0</v>
      </c>
      <c r="Q37" s="180">
        <f t="shared" si="12"/>
        <v>0</v>
      </c>
      <c r="R37" s="180"/>
      <c r="S37" s="180"/>
      <c r="T37" s="181">
        <v>5.6000000000000001E-2</v>
      </c>
      <c r="U37" s="180">
        <f t="shared" si="13"/>
        <v>35.840000000000003</v>
      </c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102</v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 x14ac:dyDescent="0.2">
      <c r="A38" s="164">
        <v>19</v>
      </c>
      <c r="B38" s="170" t="s">
        <v>154</v>
      </c>
      <c r="C38" s="205" t="s">
        <v>155</v>
      </c>
      <c r="D38" s="172" t="s">
        <v>128</v>
      </c>
      <c r="E38" s="175">
        <v>640</v>
      </c>
      <c r="F38" s="179"/>
      <c r="G38" s="180">
        <f t="shared" si="7"/>
        <v>0</v>
      </c>
      <c r="H38" s="179"/>
      <c r="I38" s="180">
        <f t="shared" si="8"/>
        <v>0</v>
      </c>
      <c r="J38" s="179"/>
      <c r="K38" s="180">
        <f t="shared" si="9"/>
        <v>0</v>
      </c>
      <c r="L38" s="180">
        <v>21</v>
      </c>
      <c r="M38" s="180">
        <f t="shared" si="10"/>
        <v>0</v>
      </c>
      <c r="N38" s="180">
        <v>6.0999999999999997E-4</v>
      </c>
      <c r="O38" s="180">
        <f t="shared" si="11"/>
        <v>0.39</v>
      </c>
      <c r="P38" s="180">
        <v>0</v>
      </c>
      <c r="Q38" s="180">
        <f t="shared" si="12"/>
        <v>0</v>
      </c>
      <c r="R38" s="180"/>
      <c r="S38" s="180"/>
      <c r="T38" s="181">
        <v>2E-3</v>
      </c>
      <c r="U38" s="180">
        <f t="shared" si="13"/>
        <v>1.28</v>
      </c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102</v>
      </c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ht="22.5" outlineLevel="1" x14ac:dyDescent="0.2">
      <c r="A39" s="164">
        <v>20</v>
      </c>
      <c r="B39" s="170" t="s">
        <v>156</v>
      </c>
      <c r="C39" s="205" t="s">
        <v>157</v>
      </c>
      <c r="D39" s="172" t="s">
        <v>128</v>
      </c>
      <c r="E39" s="175">
        <v>640</v>
      </c>
      <c r="F39" s="179"/>
      <c r="G39" s="180">
        <f t="shared" si="7"/>
        <v>0</v>
      </c>
      <c r="H39" s="179"/>
      <c r="I39" s="180">
        <f t="shared" si="8"/>
        <v>0</v>
      </c>
      <c r="J39" s="179"/>
      <c r="K39" s="180">
        <f t="shared" si="9"/>
        <v>0</v>
      </c>
      <c r="L39" s="180">
        <v>21</v>
      </c>
      <c r="M39" s="180">
        <f t="shared" si="10"/>
        <v>0</v>
      </c>
      <c r="N39" s="180">
        <v>0.15559000000000001</v>
      </c>
      <c r="O39" s="180">
        <f t="shared" si="11"/>
        <v>99.58</v>
      </c>
      <c r="P39" s="180">
        <v>0</v>
      </c>
      <c r="Q39" s="180">
        <f t="shared" si="12"/>
        <v>0</v>
      </c>
      <c r="R39" s="180"/>
      <c r="S39" s="180"/>
      <c r="T39" s="181">
        <v>8.2000000000000003E-2</v>
      </c>
      <c r="U39" s="180">
        <f t="shared" si="13"/>
        <v>52.48</v>
      </c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102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64">
        <v>21</v>
      </c>
      <c r="B40" s="170" t="s">
        <v>158</v>
      </c>
      <c r="C40" s="205" t="s">
        <v>159</v>
      </c>
      <c r="D40" s="172" t="s">
        <v>128</v>
      </c>
      <c r="E40" s="175">
        <v>640</v>
      </c>
      <c r="F40" s="179"/>
      <c r="G40" s="180">
        <f t="shared" si="7"/>
        <v>0</v>
      </c>
      <c r="H40" s="179"/>
      <c r="I40" s="180">
        <f t="shared" si="8"/>
        <v>0</v>
      </c>
      <c r="J40" s="179"/>
      <c r="K40" s="180">
        <f t="shared" si="9"/>
        <v>0</v>
      </c>
      <c r="L40" s="180">
        <v>21</v>
      </c>
      <c r="M40" s="180">
        <f t="shared" si="10"/>
        <v>0</v>
      </c>
      <c r="N40" s="180">
        <v>5.0000000000000001E-4</v>
      </c>
      <c r="O40" s="180">
        <f t="shared" si="11"/>
        <v>0.32</v>
      </c>
      <c r="P40" s="180">
        <v>0</v>
      </c>
      <c r="Q40" s="180">
        <f t="shared" si="12"/>
        <v>0</v>
      </c>
      <c r="R40" s="180"/>
      <c r="S40" s="180"/>
      <c r="T40" s="181">
        <v>2E-3</v>
      </c>
      <c r="U40" s="180">
        <f t="shared" si="13"/>
        <v>1.28</v>
      </c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102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ht="22.5" outlineLevel="1" x14ac:dyDescent="0.2">
      <c r="A41" s="164">
        <v>22</v>
      </c>
      <c r="B41" s="170" t="s">
        <v>160</v>
      </c>
      <c r="C41" s="205" t="s">
        <v>161</v>
      </c>
      <c r="D41" s="172" t="s">
        <v>128</v>
      </c>
      <c r="E41" s="175">
        <v>640</v>
      </c>
      <c r="F41" s="179"/>
      <c r="G41" s="180">
        <f t="shared" si="7"/>
        <v>0</v>
      </c>
      <c r="H41" s="179"/>
      <c r="I41" s="180">
        <f t="shared" si="8"/>
        <v>0</v>
      </c>
      <c r="J41" s="179"/>
      <c r="K41" s="180">
        <f t="shared" si="9"/>
        <v>0</v>
      </c>
      <c r="L41" s="180">
        <v>21</v>
      </c>
      <c r="M41" s="180">
        <f t="shared" si="10"/>
        <v>0</v>
      </c>
      <c r="N41" s="180">
        <v>0.10373</v>
      </c>
      <c r="O41" s="180">
        <f t="shared" si="11"/>
        <v>66.39</v>
      </c>
      <c r="P41" s="180">
        <v>0</v>
      </c>
      <c r="Q41" s="180">
        <f t="shared" si="12"/>
        <v>0</v>
      </c>
      <c r="R41" s="180"/>
      <c r="S41" s="180"/>
      <c r="T41" s="181">
        <v>6.4000000000000001E-2</v>
      </c>
      <c r="U41" s="180">
        <f t="shared" si="13"/>
        <v>40.96</v>
      </c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102</v>
      </c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x14ac:dyDescent="0.2">
      <c r="A42" s="165" t="s">
        <v>97</v>
      </c>
      <c r="B42" s="171" t="s">
        <v>62</v>
      </c>
      <c r="C42" s="207" t="s">
        <v>63</v>
      </c>
      <c r="D42" s="174"/>
      <c r="E42" s="177"/>
      <c r="F42" s="182"/>
      <c r="G42" s="182">
        <f>SUMIF(AE43:AE47,"&lt;&gt;NOR",G43:G47)</f>
        <v>0</v>
      </c>
      <c r="H42" s="182"/>
      <c r="I42" s="182">
        <f>SUM(I43:I47)</f>
        <v>0</v>
      </c>
      <c r="J42" s="182"/>
      <c r="K42" s="182">
        <f>SUM(K43:K47)</f>
        <v>0</v>
      </c>
      <c r="L42" s="182"/>
      <c r="M42" s="182">
        <f>SUM(M43:M47)</f>
        <v>0</v>
      </c>
      <c r="N42" s="182"/>
      <c r="O42" s="182">
        <f>SUM(O43:O47)</f>
        <v>8.1999999999999993</v>
      </c>
      <c r="P42" s="182"/>
      <c r="Q42" s="182">
        <f>SUM(Q43:Q47)</f>
        <v>0</v>
      </c>
      <c r="R42" s="182"/>
      <c r="S42" s="182"/>
      <c r="T42" s="183"/>
      <c r="U42" s="182">
        <f>SUM(U43:U47)</f>
        <v>7.96</v>
      </c>
      <c r="AE42" t="s">
        <v>98</v>
      </c>
    </row>
    <row r="43" spans="1:60" outlineLevel="1" x14ac:dyDescent="0.2">
      <c r="A43" s="164">
        <v>23</v>
      </c>
      <c r="B43" s="170" t="s">
        <v>146</v>
      </c>
      <c r="C43" s="205" t="s">
        <v>162</v>
      </c>
      <c r="D43" s="172" t="s">
        <v>128</v>
      </c>
      <c r="E43" s="175">
        <v>12.6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0</v>
      </c>
      <c r="O43" s="180">
        <f>ROUND(E43*N43,2)</f>
        <v>0</v>
      </c>
      <c r="P43" s="180">
        <v>0</v>
      </c>
      <c r="Q43" s="180">
        <f>ROUND(E43*P43,2)</f>
        <v>0</v>
      </c>
      <c r="R43" s="180"/>
      <c r="S43" s="180"/>
      <c r="T43" s="181">
        <v>0.15</v>
      </c>
      <c r="U43" s="180">
        <f>ROUND(E43*T43,2)</f>
        <v>1.89</v>
      </c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102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ht="22.5" outlineLevel="1" x14ac:dyDescent="0.2">
      <c r="A44" s="164">
        <v>24</v>
      </c>
      <c r="B44" s="170" t="s">
        <v>148</v>
      </c>
      <c r="C44" s="205" t="s">
        <v>149</v>
      </c>
      <c r="D44" s="172" t="s">
        <v>128</v>
      </c>
      <c r="E44" s="175">
        <v>12.6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0.441</v>
      </c>
      <c r="O44" s="180">
        <f>ROUND(E44*N44,2)</f>
        <v>5.56</v>
      </c>
      <c r="P44" s="180">
        <v>0</v>
      </c>
      <c r="Q44" s="180">
        <f>ROUND(E44*P44,2)</f>
        <v>0</v>
      </c>
      <c r="R44" s="180"/>
      <c r="S44" s="180"/>
      <c r="T44" s="181">
        <v>2.9000000000000001E-2</v>
      </c>
      <c r="U44" s="180">
        <f>ROUND(E44*T44,2)</f>
        <v>0.37</v>
      </c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102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">
      <c r="A45" s="164">
        <v>25</v>
      </c>
      <c r="B45" s="170" t="s">
        <v>163</v>
      </c>
      <c r="C45" s="205" t="s">
        <v>164</v>
      </c>
      <c r="D45" s="172" t="s">
        <v>128</v>
      </c>
      <c r="E45" s="175">
        <v>12.6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80">
        <v>7.3899999999999993E-2</v>
      </c>
      <c r="O45" s="180">
        <f>ROUND(E45*N45,2)</f>
        <v>0.93</v>
      </c>
      <c r="P45" s="180">
        <v>0</v>
      </c>
      <c r="Q45" s="180">
        <f>ROUND(E45*P45,2)</f>
        <v>0</v>
      </c>
      <c r="R45" s="180"/>
      <c r="S45" s="180"/>
      <c r="T45" s="181">
        <v>0.45200000000000001</v>
      </c>
      <c r="U45" s="180">
        <f>ROUND(E45*T45,2)</f>
        <v>5.7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102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64">
        <v>26</v>
      </c>
      <c r="B46" s="170" t="s">
        <v>165</v>
      </c>
      <c r="C46" s="205" t="s">
        <v>225</v>
      </c>
      <c r="D46" s="172" t="s">
        <v>128</v>
      </c>
      <c r="E46" s="175">
        <v>13.23</v>
      </c>
      <c r="F46" s="179"/>
      <c r="G46" s="180">
        <f>ROUND(E46*F46,2)</f>
        <v>0</v>
      </c>
      <c r="H46" s="179"/>
      <c r="I46" s="180">
        <f>ROUND(E46*H46,2)</f>
        <v>0</v>
      </c>
      <c r="J46" s="179"/>
      <c r="K46" s="180">
        <f>ROUND(E46*J46,2)</f>
        <v>0</v>
      </c>
      <c r="L46" s="180">
        <v>21</v>
      </c>
      <c r="M46" s="180">
        <f>G46*(1+L46/100)</f>
        <v>0</v>
      </c>
      <c r="N46" s="180">
        <v>0.129</v>
      </c>
      <c r="O46" s="180">
        <f>ROUND(E46*N46,2)</f>
        <v>1.71</v>
      </c>
      <c r="P46" s="180">
        <v>0</v>
      </c>
      <c r="Q46" s="180">
        <f>ROUND(E46*P46,2)</f>
        <v>0</v>
      </c>
      <c r="R46" s="180"/>
      <c r="S46" s="180"/>
      <c r="T46" s="181">
        <v>0</v>
      </c>
      <c r="U46" s="180">
        <f>ROUND(E46*T46,2)</f>
        <v>0</v>
      </c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139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">
      <c r="A47" s="164"/>
      <c r="B47" s="170"/>
      <c r="C47" s="206" t="s">
        <v>166</v>
      </c>
      <c r="D47" s="173"/>
      <c r="E47" s="176">
        <v>13.23</v>
      </c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1"/>
      <c r="U47" s="180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104</v>
      </c>
      <c r="AF47" s="163">
        <v>0</v>
      </c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x14ac:dyDescent="0.2">
      <c r="A48" s="165" t="s">
        <v>97</v>
      </c>
      <c r="B48" s="171" t="s">
        <v>64</v>
      </c>
      <c r="C48" s="207" t="s">
        <v>65</v>
      </c>
      <c r="D48" s="174"/>
      <c r="E48" s="177"/>
      <c r="F48" s="182"/>
      <c r="G48" s="182">
        <f>SUMIF(AE49:AE54,"&lt;&gt;NOR",G49:G54)</f>
        <v>0</v>
      </c>
      <c r="H48" s="182"/>
      <c r="I48" s="182">
        <f>SUM(I49:I54)</f>
        <v>0</v>
      </c>
      <c r="J48" s="182"/>
      <c r="K48" s="182">
        <f>SUM(K49:K54)</f>
        <v>0</v>
      </c>
      <c r="L48" s="182"/>
      <c r="M48" s="182">
        <f>SUM(M49:M54)</f>
        <v>0</v>
      </c>
      <c r="N48" s="182"/>
      <c r="O48" s="182">
        <f>SUM(O49:O54)</f>
        <v>58.230000000000004</v>
      </c>
      <c r="P48" s="182"/>
      <c r="Q48" s="182">
        <f>SUM(Q49:Q54)</f>
        <v>0</v>
      </c>
      <c r="R48" s="182"/>
      <c r="S48" s="182"/>
      <c r="T48" s="183"/>
      <c r="U48" s="182">
        <f>SUM(U49:U54)</f>
        <v>46.129999999999995</v>
      </c>
      <c r="AE48" t="s">
        <v>98</v>
      </c>
    </row>
    <row r="49" spans="1:60" outlineLevel="1" x14ac:dyDescent="0.2">
      <c r="A49" s="164">
        <v>27</v>
      </c>
      <c r="B49" s="170" t="s">
        <v>146</v>
      </c>
      <c r="C49" s="205" t="s">
        <v>147</v>
      </c>
      <c r="D49" s="172" t="s">
        <v>128</v>
      </c>
      <c r="E49" s="175">
        <v>62</v>
      </c>
      <c r="F49" s="179"/>
      <c r="G49" s="180">
        <f>ROUND(E49*F49,2)</f>
        <v>0</v>
      </c>
      <c r="H49" s="179"/>
      <c r="I49" s="180">
        <f>ROUND(E49*H49,2)</f>
        <v>0</v>
      </c>
      <c r="J49" s="179"/>
      <c r="K49" s="180">
        <f>ROUND(E49*J49,2)</f>
        <v>0</v>
      </c>
      <c r="L49" s="180">
        <v>21</v>
      </c>
      <c r="M49" s="180">
        <f>G49*(1+L49/100)</f>
        <v>0</v>
      </c>
      <c r="N49" s="180">
        <v>0</v>
      </c>
      <c r="O49" s="180">
        <f>ROUND(E49*N49,2)</f>
        <v>0</v>
      </c>
      <c r="P49" s="180">
        <v>0</v>
      </c>
      <c r="Q49" s="180">
        <f>ROUND(E49*P49,2)</f>
        <v>0</v>
      </c>
      <c r="R49" s="180"/>
      <c r="S49" s="180"/>
      <c r="T49" s="181">
        <v>0.15</v>
      </c>
      <c r="U49" s="180">
        <f>ROUND(E49*T49,2)</f>
        <v>9.3000000000000007</v>
      </c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102</v>
      </c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 x14ac:dyDescent="0.2">
      <c r="A50" s="164">
        <v>28</v>
      </c>
      <c r="B50" s="170" t="s">
        <v>167</v>
      </c>
      <c r="C50" s="205" t="s">
        <v>168</v>
      </c>
      <c r="D50" s="172" t="s">
        <v>128</v>
      </c>
      <c r="E50" s="175">
        <v>62</v>
      </c>
      <c r="F50" s="179"/>
      <c r="G50" s="180">
        <f>ROUND(E50*F50,2)</f>
        <v>0</v>
      </c>
      <c r="H50" s="179"/>
      <c r="I50" s="180">
        <f>ROUND(E50*H50,2)</f>
        <v>0</v>
      </c>
      <c r="J50" s="179"/>
      <c r="K50" s="180">
        <f>ROUND(E50*J50,2)</f>
        <v>0</v>
      </c>
      <c r="L50" s="180">
        <v>21</v>
      </c>
      <c r="M50" s="180">
        <f>G50*(1+L50/100)</f>
        <v>0</v>
      </c>
      <c r="N50" s="180">
        <v>0.2024</v>
      </c>
      <c r="O50" s="180">
        <f>ROUND(E50*N50,2)</f>
        <v>12.55</v>
      </c>
      <c r="P50" s="180">
        <v>0</v>
      </c>
      <c r="Q50" s="180">
        <f>ROUND(E50*P50,2)</f>
        <v>0</v>
      </c>
      <c r="R50" s="180"/>
      <c r="S50" s="180"/>
      <c r="T50" s="181">
        <v>2.5999999999999999E-2</v>
      </c>
      <c r="U50" s="180">
        <f>ROUND(E50*T50,2)</f>
        <v>1.61</v>
      </c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102</v>
      </c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">
      <c r="A51" s="164">
        <v>29</v>
      </c>
      <c r="B51" s="170" t="s">
        <v>169</v>
      </c>
      <c r="C51" s="205" t="s">
        <v>170</v>
      </c>
      <c r="D51" s="172" t="s">
        <v>128</v>
      </c>
      <c r="E51" s="175">
        <v>62</v>
      </c>
      <c r="F51" s="179"/>
      <c r="G51" s="180">
        <f>ROUND(E51*F51,2)</f>
        <v>0</v>
      </c>
      <c r="H51" s="179"/>
      <c r="I51" s="180">
        <f>ROUND(E51*H51,2)</f>
        <v>0</v>
      </c>
      <c r="J51" s="179"/>
      <c r="K51" s="180">
        <f>ROUND(E51*J51,2)</f>
        <v>0</v>
      </c>
      <c r="L51" s="180">
        <v>21</v>
      </c>
      <c r="M51" s="180">
        <f>G51*(1+L51/100)</f>
        <v>0</v>
      </c>
      <c r="N51" s="180">
        <v>0.48166999999999999</v>
      </c>
      <c r="O51" s="180">
        <f>ROUND(E51*N51,2)</f>
        <v>29.86</v>
      </c>
      <c r="P51" s="180">
        <v>0</v>
      </c>
      <c r="Q51" s="180">
        <f>ROUND(E51*P51,2)</f>
        <v>0</v>
      </c>
      <c r="R51" s="180"/>
      <c r="S51" s="180"/>
      <c r="T51" s="181">
        <v>0.02</v>
      </c>
      <c r="U51" s="180">
        <f>ROUND(E51*T51,2)</f>
        <v>1.24</v>
      </c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102</v>
      </c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 x14ac:dyDescent="0.2">
      <c r="A52" s="164">
        <v>30</v>
      </c>
      <c r="B52" s="170" t="s">
        <v>171</v>
      </c>
      <c r="C52" s="205" t="s">
        <v>172</v>
      </c>
      <c r="D52" s="172" t="s">
        <v>128</v>
      </c>
      <c r="E52" s="175">
        <v>62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7.4099999999999999E-2</v>
      </c>
      <c r="O52" s="180">
        <f>ROUND(E52*N52,2)</f>
        <v>4.59</v>
      </c>
      <c r="P52" s="180">
        <v>0</v>
      </c>
      <c r="Q52" s="180">
        <f>ROUND(E52*P52,2)</f>
        <v>0</v>
      </c>
      <c r="R52" s="180"/>
      <c r="S52" s="180"/>
      <c r="T52" s="181">
        <v>0.54800000000000004</v>
      </c>
      <c r="U52" s="180">
        <f>ROUND(E52*T52,2)</f>
        <v>33.979999999999997</v>
      </c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102</v>
      </c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164">
        <v>31</v>
      </c>
      <c r="B53" s="170" t="s">
        <v>173</v>
      </c>
      <c r="C53" s="205" t="s">
        <v>174</v>
      </c>
      <c r="D53" s="172" t="s">
        <v>128</v>
      </c>
      <c r="E53" s="175">
        <v>65.099999999999994</v>
      </c>
      <c r="F53" s="179"/>
      <c r="G53" s="180">
        <f>ROUND(E53*F53,2)</f>
        <v>0</v>
      </c>
      <c r="H53" s="179"/>
      <c r="I53" s="180">
        <f>ROUND(E53*H53,2)</f>
        <v>0</v>
      </c>
      <c r="J53" s="179"/>
      <c r="K53" s="180">
        <f>ROUND(E53*J53,2)</f>
        <v>0</v>
      </c>
      <c r="L53" s="180">
        <v>21</v>
      </c>
      <c r="M53" s="180">
        <f>G53*(1+L53/100)</f>
        <v>0</v>
      </c>
      <c r="N53" s="180">
        <v>0.17244999999999999</v>
      </c>
      <c r="O53" s="180">
        <f>ROUND(E53*N53,2)</f>
        <v>11.23</v>
      </c>
      <c r="P53" s="180">
        <v>0</v>
      </c>
      <c r="Q53" s="180">
        <f>ROUND(E53*P53,2)</f>
        <v>0</v>
      </c>
      <c r="R53" s="180"/>
      <c r="S53" s="180"/>
      <c r="T53" s="181">
        <v>0</v>
      </c>
      <c r="U53" s="180">
        <f>ROUND(E53*T53,2)</f>
        <v>0</v>
      </c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139</v>
      </c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64"/>
      <c r="B54" s="170"/>
      <c r="C54" s="206" t="s">
        <v>175</v>
      </c>
      <c r="D54" s="173"/>
      <c r="E54" s="176">
        <v>65.099999999999994</v>
      </c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1"/>
      <c r="U54" s="180"/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104</v>
      </c>
      <c r="AF54" s="163">
        <v>0</v>
      </c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x14ac:dyDescent="0.2">
      <c r="A55" s="165" t="s">
        <v>97</v>
      </c>
      <c r="B55" s="171" t="s">
        <v>66</v>
      </c>
      <c r="C55" s="207" t="s">
        <v>67</v>
      </c>
      <c r="D55" s="174"/>
      <c r="E55" s="177"/>
      <c r="F55" s="182"/>
      <c r="G55" s="182">
        <f>SUMIF(AE56:AE77,"&lt;&gt;NOR",G56:G77)</f>
        <v>0</v>
      </c>
      <c r="H55" s="182"/>
      <c r="I55" s="182">
        <f>SUM(I56:I77)</f>
        <v>0</v>
      </c>
      <c r="J55" s="182"/>
      <c r="K55" s="182">
        <f>SUM(K56:K77)</f>
        <v>0</v>
      </c>
      <c r="L55" s="182"/>
      <c r="M55" s="182">
        <f>SUM(M56:M77)</f>
        <v>0</v>
      </c>
      <c r="N55" s="182"/>
      <c r="O55" s="182">
        <f>SUM(O56:O77)</f>
        <v>52.149999999999991</v>
      </c>
      <c r="P55" s="182"/>
      <c r="Q55" s="182">
        <f>SUM(Q56:Q77)</f>
        <v>0</v>
      </c>
      <c r="R55" s="182"/>
      <c r="S55" s="182"/>
      <c r="T55" s="183"/>
      <c r="U55" s="182">
        <f>SUM(U56:U77)</f>
        <v>62.840000000000011</v>
      </c>
      <c r="AE55" t="s">
        <v>98</v>
      </c>
    </row>
    <row r="56" spans="1:60" outlineLevel="1" x14ac:dyDescent="0.2">
      <c r="A56" s="164">
        <v>32</v>
      </c>
      <c r="B56" s="170" t="s">
        <v>176</v>
      </c>
      <c r="C56" s="205" t="s">
        <v>177</v>
      </c>
      <c r="D56" s="172" t="s">
        <v>124</v>
      </c>
      <c r="E56" s="175">
        <v>184.4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80">
        <v>0.14874000000000001</v>
      </c>
      <c r="O56" s="180">
        <f>ROUND(E56*N56,2)</f>
        <v>27.43</v>
      </c>
      <c r="P56" s="180">
        <v>0</v>
      </c>
      <c r="Q56" s="180">
        <f>ROUND(E56*P56,2)</f>
        <v>0</v>
      </c>
      <c r="R56" s="180"/>
      <c r="S56" s="180"/>
      <c r="T56" s="181">
        <v>0.27200000000000002</v>
      </c>
      <c r="U56" s="180">
        <f>ROUND(E56*T56,2)</f>
        <v>50.16</v>
      </c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102</v>
      </c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 x14ac:dyDescent="0.2">
      <c r="A57" s="164"/>
      <c r="B57" s="170"/>
      <c r="C57" s="206" t="s">
        <v>178</v>
      </c>
      <c r="D57" s="173"/>
      <c r="E57" s="176">
        <v>177</v>
      </c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1"/>
      <c r="U57" s="180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104</v>
      </c>
      <c r="AF57" s="163">
        <v>0</v>
      </c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 x14ac:dyDescent="0.2">
      <c r="A58" s="164"/>
      <c r="B58" s="170"/>
      <c r="C58" s="206" t="s">
        <v>179</v>
      </c>
      <c r="D58" s="173"/>
      <c r="E58" s="176">
        <v>-9.3000000000000007</v>
      </c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1"/>
      <c r="U58" s="180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104</v>
      </c>
      <c r="AF58" s="163">
        <v>0</v>
      </c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 x14ac:dyDescent="0.2">
      <c r="A59" s="164"/>
      <c r="B59" s="170"/>
      <c r="C59" s="206" t="s">
        <v>180</v>
      </c>
      <c r="D59" s="173"/>
      <c r="E59" s="176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1"/>
      <c r="U59" s="180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104</v>
      </c>
      <c r="AF59" s="163">
        <v>0</v>
      </c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 x14ac:dyDescent="0.2">
      <c r="A60" s="164"/>
      <c r="B60" s="170"/>
      <c r="C60" s="206" t="s">
        <v>181</v>
      </c>
      <c r="D60" s="173"/>
      <c r="E60" s="176">
        <v>16.7</v>
      </c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1"/>
      <c r="U60" s="180"/>
      <c r="V60" s="163"/>
      <c r="W60" s="163"/>
      <c r="X60" s="163"/>
      <c r="Y60" s="163"/>
      <c r="Z60" s="163"/>
      <c r="AA60" s="163"/>
      <c r="AB60" s="163"/>
      <c r="AC60" s="163"/>
      <c r="AD60" s="163"/>
      <c r="AE60" s="163" t="s">
        <v>104</v>
      </c>
      <c r="AF60" s="163">
        <v>0</v>
      </c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ht="22.5" outlineLevel="1" x14ac:dyDescent="0.2">
      <c r="A61" s="164">
        <v>33</v>
      </c>
      <c r="B61" s="170" t="s">
        <v>182</v>
      </c>
      <c r="C61" s="205" t="s">
        <v>183</v>
      </c>
      <c r="D61" s="172" t="s">
        <v>135</v>
      </c>
      <c r="E61" s="175">
        <v>190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80">
        <v>8.1970000000000001E-2</v>
      </c>
      <c r="O61" s="180">
        <f>ROUND(E61*N61,2)</f>
        <v>15.57</v>
      </c>
      <c r="P61" s="180">
        <v>0</v>
      </c>
      <c r="Q61" s="180">
        <f>ROUND(E61*P61,2)</f>
        <v>0</v>
      </c>
      <c r="R61" s="180"/>
      <c r="S61" s="180"/>
      <c r="T61" s="181">
        <v>0</v>
      </c>
      <c r="U61" s="180">
        <f>ROUND(E61*T61,2)</f>
        <v>0</v>
      </c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139</v>
      </c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">
      <c r="A62" s="164"/>
      <c r="B62" s="170"/>
      <c r="C62" s="206" t="s">
        <v>184</v>
      </c>
      <c r="D62" s="173"/>
      <c r="E62" s="176">
        <v>189.93199999999999</v>
      </c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1"/>
      <c r="U62" s="180"/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104</v>
      </c>
      <c r="AF62" s="163">
        <v>0</v>
      </c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 x14ac:dyDescent="0.2">
      <c r="A63" s="164"/>
      <c r="B63" s="170"/>
      <c r="C63" s="206" t="s">
        <v>185</v>
      </c>
      <c r="D63" s="173"/>
      <c r="E63" s="176">
        <v>6.8000000000000005E-2</v>
      </c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1"/>
      <c r="U63" s="180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104</v>
      </c>
      <c r="AF63" s="163">
        <v>0</v>
      </c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 x14ac:dyDescent="0.2">
      <c r="A64" s="164">
        <v>34</v>
      </c>
      <c r="B64" s="170" t="s">
        <v>186</v>
      </c>
      <c r="C64" s="205" t="s">
        <v>187</v>
      </c>
      <c r="D64" s="172" t="s">
        <v>124</v>
      </c>
      <c r="E64" s="175">
        <v>9.3000000000000007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80">
        <v>0.18806</v>
      </c>
      <c r="O64" s="180">
        <f>ROUND(E64*N64,2)</f>
        <v>1.75</v>
      </c>
      <c r="P64" s="180">
        <v>0</v>
      </c>
      <c r="Q64" s="180">
        <f>ROUND(E64*P64,2)</f>
        <v>0</v>
      </c>
      <c r="R64" s="180"/>
      <c r="S64" s="180"/>
      <c r="T64" s="181">
        <v>0.33704000000000001</v>
      </c>
      <c r="U64" s="180">
        <f>ROUND(E64*T64,2)</f>
        <v>3.13</v>
      </c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102</v>
      </c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 x14ac:dyDescent="0.2">
      <c r="A65" s="164">
        <v>35</v>
      </c>
      <c r="B65" s="170" t="s">
        <v>188</v>
      </c>
      <c r="C65" s="205" t="s">
        <v>189</v>
      </c>
      <c r="D65" s="172" t="s">
        <v>135</v>
      </c>
      <c r="E65" s="175">
        <v>10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4.8300000000000003E-2</v>
      </c>
      <c r="O65" s="180">
        <f>ROUND(E65*N65,2)</f>
        <v>0.48</v>
      </c>
      <c r="P65" s="180">
        <v>0</v>
      </c>
      <c r="Q65" s="180">
        <f>ROUND(E65*P65,2)</f>
        <v>0</v>
      </c>
      <c r="R65" s="180"/>
      <c r="S65" s="180"/>
      <c r="T65" s="181">
        <v>0</v>
      </c>
      <c r="U65" s="180">
        <f>ROUND(E65*T65,2)</f>
        <v>0</v>
      </c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139</v>
      </c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 x14ac:dyDescent="0.2">
      <c r="A66" s="164">
        <v>36</v>
      </c>
      <c r="B66" s="170" t="s">
        <v>186</v>
      </c>
      <c r="C66" s="205" t="s">
        <v>190</v>
      </c>
      <c r="D66" s="172" t="s">
        <v>124</v>
      </c>
      <c r="E66" s="175">
        <v>15</v>
      </c>
      <c r="F66" s="179"/>
      <c r="G66" s="180">
        <f>ROUND(E66*F66,2)</f>
        <v>0</v>
      </c>
      <c r="H66" s="179"/>
      <c r="I66" s="180">
        <f>ROUND(E66*H66,2)</f>
        <v>0</v>
      </c>
      <c r="J66" s="179"/>
      <c r="K66" s="180">
        <f>ROUND(E66*J66,2)</f>
        <v>0</v>
      </c>
      <c r="L66" s="180">
        <v>21</v>
      </c>
      <c r="M66" s="180">
        <f>G66*(1+L66/100)</f>
        <v>0</v>
      </c>
      <c r="N66" s="180">
        <v>0.18806</v>
      </c>
      <c r="O66" s="180">
        <f>ROUND(E66*N66,2)</f>
        <v>2.82</v>
      </c>
      <c r="P66" s="180">
        <v>0</v>
      </c>
      <c r="Q66" s="180">
        <f>ROUND(E66*P66,2)</f>
        <v>0</v>
      </c>
      <c r="R66" s="180"/>
      <c r="S66" s="180"/>
      <c r="T66" s="181">
        <v>0.33704000000000001</v>
      </c>
      <c r="U66" s="180">
        <f>ROUND(E66*T66,2)</f>
        <v>5.0599999999999996</v>
      </c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102</v>
      </c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 x14ac:dyDescent="0.2">
      <c r="A67" s="164">
        <v>37</v>
      </c>
      <c r="B67" s="170" t="s">
        <v>191</v>
      </c>
      <c r="C67" s="205" t="s">
        <v>192</v>
      </c>
      <c r="D67" s="172" t="s">
        <v>135</v>
      </c>
      <c r="E67" s="175">
        <v>15</v>
      </c>
      <c r="F67" s="179"/>
      <c r="G67" s="180">
        <f>ROUND(E67*F67,2)</f>
        <v>0</v>
      </c>
      <c r="H67" s="179"/>
      <c r="I67" s="180">
        <f>ROUND(E67*H67,2)</f>
        <v>0</v>
      </c>
      <c r="J67" s="179"/>
      <c r="K67" s="180">
        <f>ROUND(E67*J67,2)</f>
        <v>0</v>
      </c>
      <c r="L67" s="180">
        <v>21</v>
      </c>
      <c r="M67" s="180">
        <f>G67*(1+L67/100)</f>
        <v>0</v>
      </c>
      <c r="N67" s="180">
        <v>9.8900000000000002E-2</v>
      </c>
      <c r="O67" s="180">
        <f>ROUND(E67*N67,2)</f>
        <v>1.48</v>
      </c>
      <c r="P67" s="180">
        <v>0</v>
      </c>
      <c r="Q67" s="180">
        <f>ROUND(E67*P67,2)</f>
        <v>0</v>
      </c>
      <c r="R67" s="180"/>
      <c r="S67" s="180"/>
      <c r="T67" s="181">
        <v>0</v>
      </c>
      <c r="U67" s="180">
        <f>ROUND(E67*T67,2)</f>
        <v>0</v>
      </c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139</v>
      </c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ht="22.5" outlineLevel="1" x14ac:dyDescent="0.2">
      <c r="A68" s="164">
        <v>38</v>
      </c>
      <c r="B68" s="170" t="s">
        <v>193</v>
      </c>
      <c r="C68" s="205" t="s">
        <v>194</v>
      </c>
      <c r="D68" s="172" t="s">
        <v>124</v>
      </c>
      <c r="E68" s="175">
        <v>19.3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80">
        <v>0.11221</v>
      </c>
      <c r="O68" s="180">
        <f>ROUND(E68*N68,2)</f>
        <v>2.17</v>
      </c>
      <c r="P68" s="180">
        <v>0</v>
      </c>
      <c r="Q68" s="180">
        <f>ROUND(E68*P68,2)</f>
        <v>0</v>
      </c>
      <c r="R68" s="180"/>
      <c r="S68" s="180"/>
      <c r="T68" s="181">
        <v>0.14000000000000001</v>
      </c>
      <c r="U68" s="180">
        <f>ROUND(E68*T68,2)</f>
        <v>2.7</v>
      </c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102</v>
      </c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 x14ac:dyDescent="0.2">
      <c r="A69" s="164"/>
      <c r="B69" s="170"/>
      <c r="C69" s="206" t="s">
        <v>195</v>
      </c>
      <c r="D69" s="173"/>
      <c r="E69" s="176">
        <v>19.3</v>
      </c>
      <c r="F69" s="180"/>
      <c r="G69" s="180"/>
      <c r="H69" s="180"/>
      <c r="I69" s="180"/>
      <c r="J69" s="180"/>
      <c r="K69" s="180"/>
      <c r="L69" s="180"/>
      <c r="M69" s="180"/>
      <c r="N69" s="180"/>
      <c r="O69" s="180"/>
      <c r="P69" s="180"/>
      <c r="Q69" s="180"/>
      <c r="R69" s="180"/>
      <c r="S69" s="180"/>
      <c r="T69" s="181"/>
      <c r="U69" s="180"/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104</v>
      </c>
      <c r="AF69" s="163">
        <v>0</v>
      </c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 x14ac:dyDescent="0.2">
      <c r="A70" s="164">
        <v>39</v>
      </c>
      <c r="B70" s="170" t="s">
        <v>196</v>
      </c>
      <c r="C70" s="205" t="s">
        <v>197</v>
      </c>
      <c r="D70" s="172" t="s">
        <v>135</v>
      </c>
      <c r="E70" s="175">
        <v>40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1.0999999999999999E-2</v>
      </c>
      <c r="O70" s="180">
        <f>ROUND(E70*N70,2)</f>
        <v>0.44</v>
      </c>
      <c r="P70" s="180">
        <v>0</v>
      </c>
      <c r="Q70" s="180">
        <f>ROUND(E70*P70,2)</f>
        <v>0</v>
      </c>
      <c r="R70" s="180"/>
      <c r="S70" s="180"/>
      <c r="T70" s="181">
        <v>0</v>
      </c>
      <c r="U70" s="180">
        <f>ROUND(E70*T70,2)</f>
        <v>0</v>
      </c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139</v>
      </c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 x14ac:dyDescent="0.2">
      <c r="A71" s="164"/>
      <c r="B71" s="170"/>
      <c r="C71" s="206" t="s">
        <v>198</v>
      </c>
      <c r="D71" s="173"/>
      <c r="E71" s="176">
        <v>39.372</v>
      </c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1"/>
      <c r="U71" s="180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104</v>
      </c>
      <c r="AF71" s="163">
        <v>0</v>
      </c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 x14ac:dyDescent="0.2">
      <c r="A72" s="164"/>
      <c r="B72" s="170"/>
      <c r="C72" s="206" t="s">
        <v>199</v>
      </c>
      <c r="D72" s="173"/>
      <c r="E72" s="176">
        <v>0.628</v>
      </c>
      <c r="F72" s="180"/>
      <c r="G72" s="180"/>
      <c r="H72" s="180"/>
      <c r="I72" s="180"/>
      <c r="J72" s="180"/>
      <c r="K72" s="180"/>
      <c r="L72" s="180"/>
      <c r="M72" s="180"/>
      <c r="N72" s="180"/>
      <c r="O72" s="180"/>
      <c r="P72" s="180"/>
      <c r="Q72" s="180"/>
      <c r="R72" s="180"/>
      <c r="S72" s="180"/>
      <c r="T72" s="181"/>
      <c r="U72" s="180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104</v>
      </c>
      <c r="AF72" s="163">
        <v>0</v>
      </c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 x14ac:dyDescent="0.2">
      <c r="A73" s="164">
        <v>40</v>
      </c>
      <c r="B73" s="170" t="s">
        <v>200</v>
      </c>
      <c r="C73" s="205" t="s">
        <v>201</v>
      </c>
      <c r="D73" s="172" t="s">
        <v>124</v>
      </c>
      <c r="E73" s="175">
        <v>22.5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80">
        <v>0</v>
      </c>
      <c r="O73" s="180">
        <f>ROUND(E73*N73,2)</f>
        <v>0</v>
      </c>
      <c r="P73" s="180">
        <v>0</v>
      </c>
      <c r="Q73" s="180">
        <f>ROUND(E73*P73,2)</f>
        <v>0</v>
      </c>
      <c r="R73" s="180"/>
      <c r="S73" s="180"/>
      <c r="T73" s="181">
        <v>1.2E-2</v>
      </c>
      <c r="U73" s="180">
        <f>ROUND(E73*T73,2)</f>
        <v>0.27</v>
      </c>
      <c r="V73" s="163"/>
      <c r="W73" s="163"/>
      <c r="X73" s="163"/>
      <c r="Y73" s="163"/>
      <c r="Z73" s="163"/>
      <c r="AA73" s="163"/>
      <c r="AB73" s="163"/>
      <c r="AC73" s="163"/>
      <c r="AD73" s="163"/>
      <c r="AE73" s="163" t="s">
        <v>102</v>
      </c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 x14ac:dyDescent="0.2">
      <c r="A74" s="164"/>
      <c r="B74" s="170"/>
      <c r="C74" s="206" t="s">
        <v>202</v>
      </c>
      <c r="D74" s="173"/>
      <c r="E74" s="176">
        <v>22.5</v>
      </c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1"/>
      <c r="U74" s="180"/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104</v>
      </c>
      <c r="AF74" s="163">
        <v>0</v>
      </c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 x14ac:dyDescent="0.2">
      <c r="A75" s="164">
        <v>41</v>
      </c>
      <c r="B75" s="170" t="s">
        <v>203</v>
      </c>
      <c r="C75" s="205" t="s">
        <v>204</v>
      </c>
      <c r="D75" s="172" t="s">
        <v>128</v>
      </c>
      <c r="E75" s="175">
        <v>1</v>
      </c>
      <c r="F75" s="179"/>
      <c r="G75" s="180">
        <f>ROUND(E75*F75,2)</f>
        <v>0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0</v>
      </c>
      <c r="N75" s="180">
        <v>0</v>
      </c>
      <c r="O75" s="180">
        <f>ROUND(E75*N75,2)</f>
        <v>0</v>
      </c>
      <c r="P75" s="180">
        <v>0</v>
      </c>
      <c r="Q75" s="180">
        <f>ROUND(E75*P75,2)</f>
        <v>0</v>
      </c>
      <c r="R75" s="180"/>
      <c r="S75" s="180"/>
      <c r="T75" s="181">
        <v>0.125</v>
      </c>
      <c r="U75" s="180">
        <f>ROUND(E75*T75,2)</f>
        <v>0.13</v>
      </c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102</v>
      </c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 x14ac:dyDescent="0.2">
      <c r="A76" s="164">
        <v>42</v>
      </c>
      <c r="B76" s="170" t="s">
        <v>205</v>
      </c>
      <c r="C76" s="205" t="s">
        <v>206</v>
      </c>
      <c r="D76" s="172" t="s">
        <v>124</v>
      </c>
      <c r="E76" s="175">
        <v>22.5</v>
      </c>
      <c r="F76" s="179"/>
      <c r="G76" s="180">
        <f>ROUND(E76*F76,2)</f>
        <v>0</v>
      </c>
      <c r="H76" s="179"/>
      <c r="I76" s="180">
        <f>ROUND(E76*H76,2)</f>
        <v>0</v>
      </c>
      <c r="J76" s="179"/>
      <c r="K76" s="180">
        <f>ROUND(E76*J76,2)</f>
        <v>0</v>
      </c>
      <c r="L76" s="180">
        <v>21</v>
      </c>
      <c r="M76" s="180">
        <f>G76*(1+L76/100)</f>
        <v>0</v>
      </c>
      <c r="N76" s="180">
        <v>3.6999999999999999E-4</v>
      </c>
      <c r="O76" s="180">
        <f>ROUND(E76*N76,2)</f>
        <v>0.01</v>
      </c>
      <c r="P76" s="180">
        <v>0</v>
      </c>
      <c r="Q76" s="180">
        <f>ROUND(E76*P76,2)</f>
        <v>0</v>
      </c>
      <c r="R76" s="180"/>
      <c r="S76" s="180"/>
      <c r="T76" s="181">
        <v>4.8000000000000001E-2</v>
      </c>
      <c r="U76" s="180">
        <f>ROUND(E76*T76,2)</f>
        <v>1.08</v>
      </c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102</v>
      </c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 x14ac:dyDescent="0.2">
      <c r="A77" s="164">
        <v>43</v>
      </c>
      <c r="B77" s="170" t="s">
        <v>207</v>
      </c>
      <c r="C77" s="205" t="s">
        <v>208</v>
      </c>
      <c r="D77" s="172" t="s">
        <v>128</v>
      </c>
      <c r="E77" s="175">
        <v>1</v>
      </c>
      <c r="F77" s="179"/>
      <c r="G77" s="180">
        <f>ROUND(E77*F77,2)</f>
        <v>0</v>
      </c>
      <c r="H77" s="179"/>
      <c r="I77" s="180">
        <f>ROUND(E77*H77,2)</f>
        <v>0</v>
      </c>
      <c r="J77" s="179"/>
      <c r="K77" s="180">
        <f>ROUND(E77*J77,2)</f>
        <v>0</v>
      </c>
      <c r="L77" s="180">
        <v>21</v>
      </c>
      <c r="M77" s="180">
        <f>G77*(1+L77/100)</f>
        <v>0</v>
      </c>
      <c r="N77" s="180">
        <v>7.6000000000000004E-4</v>
      </c>
      <c r="O77" s="180">
        <f>ROUND(E77*N77,2)</f>
        <v>0</v>
      </c>
      <c r="P77" s="180">
        <v>0</v>
      </c>
      <c r="Q77" s="180">
        <f>ROUND(E77*P77,2)</f>
        <v>0</v>
      </c>
      <c r="R77" s="180"/>
      <c r="S77" s="180"/>
      <c r="T77" s="181">
        <v>0.311</v>
      </c>
      <c r="U77" s="180">
        <f>ROUND(E77*T77,2)</f>
        <v>0.31</v>
      </c>
      <c r="V77" s="163"/>
      <c r="W77" s="163"/>
      <c r="X77" s="163"/>
      <c r="Y77" s="163"/>
      <c r="Z77" s="163"/>
      <c r="AA77" s="163"/>
      <c r="AB77" s="163"/>
      <c r="AC77" s="163"/>
      <c r="AD77" s="163"/>
      <c r="AE77" s="163" t="s">
        <v>102</v>
      </c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x14ac:dyDescent="0.2">
      <c r="A78" s="165" t="s">
        <v>97</v>
      </c>
      <c r="B78" s="171" t="s">
        <v>68</v>
      </c>
      <c r="C78" s="207" t="s">
        <v>69</v>
      </c>
      <c r="D78" s="174"/>
      <c r="E78" s="177"/>
      <c r="F78" s="182"/>
      <c r="G78" s="182">
        <f>SUMIF(AE79:AE80,"&lt;&gt;NOR",G79:G80)</f>
        <v>0</v>
      </c>
      <c r="H78" s="182"/>
      <c r="I78" s="182">
        <f>SUM(I79:I80)</f>
        <v>0</v>
      </c>
      <c r="J78" s="182"/>
      <c r="K78" s="182">
        <f>SUM(K79:K80)</f>
        <v>0</v>
      </c>
      <c r="L78" s="182"/>
      <c r="M78" s="182">
        <f>SUM(M79:M80)</f>
        <v>0</v>
      </c>
      <c r="N78" s="182"/>
      <c r="O78" s="182">
        <f>SUM(O79:O80)</f>
        <v>0</v>
      </c>
      <c r="P78" s="182"/>
      <c r="Q78" s="182">
        <f>SUM(Q79:Q80)</f>
        <v>0</v>
      </c>
      <c r="R78" s="182"/>
      <c r="S78" s="182"/>
      <c r="T78" s="183"/>
      <c r="U78" s="182">
        <f>SUM(U79:U80)</f>
        <v>16.22</v>
      </c>
      <c r="AE78" t="s">
        <v>98</v>
      </c>
    </row>
    <row r="79" spans="1:60" outlineLevel="1" x14ac:dyDescent="0.2">
      <c r="A79" s="164">
        <v>44</v>
      </c>
      <c r="B79" s="170" t="s">
        <v>209</v>
      </c>
      <c r="C79" s="205" t="s">
        <v>210</v>
      </c>
      <c r="D79" s="172" t="s">
        <v>211</v>
      </c>
      <c r="E79" s="175">
        <v>814</v>
      </c>
      <c r="F79" s="179"/>
      <c r="G79" s="180">
        <f>ROUND(E79*F79,2)</f>
        <v>0</v>
      </c>
      <c r="H79" s="179"/>
      <c r="I79" s="180">
        <f>ROUND(E79*H79,2)</f>
        <v>0</v>
      </c>
      <c r="J79" s="179"/>
      <c r="K79" s="180">
        <f>ROUND(E79*J79,2)</f>
        <v>0</v>
      </c>
      <c r="L79" s="180">
        <v>21</v>
      </c>
      <c r="M79" s="180">
        <f>G79*(1+L79/100)</f>
        <v>0</v>
      </c>
      <c r="N79" s="180">
        <v>0</v>
      </c>
      <c r="O79" s="180">
        <f>ROUND(E79*N79,2)</f>
        <v>0</v>
      </c>
      <c r="P79" s="180">
        <v>0</v>
      </c>
      <c r="Q79" s="180">
        <f>ROUND(E79*P79,2)</f>
        <v>0</v>
      </c>
      <c r="R79" s="180"/>
      <c r="S79" s="180"/>
      <c r="T79" s="181">
        <v>1.6E-2</v>
      </c>
      <c r="U79" s="180">
        <f>ROUND(E79*T79,2)</f>
        <v>13.02</v>
      </c>
      <c r="V79" s="163"/>
      <c r="W79" s="163"/>
      <c r="X79" s="163"/>
      <c r="Y79" s="163"/>
      <c r="Z79" s="163"/>
      <c r="AA79" s="163"/>
      <c r="AB79" s="163"/>
      <c r="AC79" s="163"/>
      <c r="AD79" s="163"/>
      <c r="AE79" s="163" t="s">
        <v>102</v>
      </c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 x14ac:dyDescent="0.2">
      <c r="A80" s="164">
        <v>45</v>
      </c>
      <c r="B80" s="170" t="s">
        <v>212</v>
      </c>
      <c r="C80" s="205" t="s">
        <v>213</v>
      </c>
      <c r="D80" s="172" t="s">
        <v>211</v>
      </c>
      <c r="E80" s="175">
        <v>8.1999999999999993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80">
        <v>0</v>
      </c>
      <c r="O80" s="180">
        <f>ROUND(E80*N80,2)</f>
        <v>0</v>
      </c>
      <c r="P80" s="180">
        <v>0</v>
      </c>
      <c r="Q80" s="180">
        <f>ROUND(E80*P80,2)</f>
        <v>0</v>
      </c>
      <c r="R80" s="180"/>
      <c r="S80" s="180"/>
      <c r="T80" s="181">
        <v>0.39</v>
      </c>
      <c r="U80" s="180">
        <f>ROUND(E80*T80,2)</f>
        <v>3.2</v>
      </c>
      <c r="V80" s="163"/>
      <c r="W80" s="163"/>
      <c r="X80" s="163"/>
      <c r="Y80" s="163"/>
      <c r="Z80" s="163"/>
      <c r="AA80" s="163"/>
      <c r="AB80" s="163"/>
      <c r="AC80" s="163"/>
      <c r="AD80" s="163"/>
      <c r="AE80" s="163" t="s">
        <v>102</v>
      </c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x14ac:dyDescent="0.2">
      <c r="A81" s="165" t="s">
        <v>97</v>
      </c>
      <c r="B81" s="171" t="s">
        <v>70</v>
      </c>
      <c r="C81" s="207" t="s">
        <v>26</v>
      </c>
      <c r="D81" s="174"/>
      <c r="E81" s="177"/>
      <c r="F81" s="182"/>
      <c r="G81" s="182">
        <f>SUMIF(AE82:AE84,"&lt;&gt;NOR",G82:G84)</f>
        <v>0</v>
      </c>
      <c r="H81" s="182"/>
      <c r="I81" s="182">
        <f>SUM(I82:I84)</f>
        <v>0</v>
      </c>
      <c r="J81" s="182"/>
      <c r="K81" s="182">
        <f>SUM(K82:K84)</f>
        <v>0</v>
      </c>
      <c r="L81" s="182"/>
      <c r="M81" s="182">
        <f>SUM(M82:M84)</f>
        <v>0</v>
      </c>
      <c r="N81" s="182"/>
      <c r="O81" s="182">
        <f>SUM(O82:O84)</f>
        <v>0</v>
      </c>
      <c r="P81" s="182"/>
      <c r="Q81" s="182">
        <f>SUM(Q82:Q84)</f>
        <v>0</v>
      </c>
      <c r="R81" s="182"/>
      <c r="S81" s="182"/>
      <c r="T81" s="183"/>
      <c r="U81" s="182">
        <f>SUM(U82:U84)</f>
        <v>0</v>
      </c>
      <c r="AE81" t="s">
        <v>98</v>
      </c>
    </row>
    <row r="82" spans="1:60" outlineLevel="1" x14ac:dyDescent="0.2">
      <c r="A82" s="164">
        <v>46</v>
      </c>
      <c r="B82" s="170" t="s">
        <v>214</v>
      </c>
      <c r="C82" s="205" t="s">
        <v>215</v>
      </c>
      <c r="D82" s="172" t="s">
        <v>216</v>
      </c>
      <c r="E82" s="175">
        <v>1</v>
      </c>
      <c r="F82" s="179"/>
      <c r="G82" s="180">
        <f>ROUND(E82*F82,2)</f>
        <v>0</v>
      </c>
      <c r="H82" s="179"/>
      <c r="I82" s="180">
        <f>ROUND(E82*H82,2)</f>
        <v>0</v>
      </c>
      <c r="J82" s="179"/>
      <c r="K82" s="180">
        <f>ROUND(E82*J82,2)</f>
        <v>0</v>
      </c>
      <c r="L82" s="180">
        <v>21</v>
      </c>
      <c r="M82" s="180">
        <f>G82*(1+L82/100)</f>
        <v>0</v>
      </c>
      <c r="N82" s="180">
        <v>0</v>
      </c>
      <c r="O82" s="180">
        <f>ROUND(E82*N82,2)</f>
        <v>0</v>
      </c>
      <c r="P82" s="180">
        <v>0</v>
      </c>
      <c r="Q82" s="180">
        <f>ROUND(E82*P82,2)</f>
        <v>0</v>
      </c>
      <c r="R82" s="180"/>
      <c r="S82" s="180"/>
      <c r="T82" s="181">
        <v>0</v>
      </c>
      <c r="U82" s="180">
        <f>ROUND(E82*T82,2)</f>
        <v>0</v>
      </c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102</v>
      </c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 x14ac:dyDescent="0.2">
      <c r="A83" s="164">
        <v>47</v>
      </c>
      <c r="B83" s="170" t="s">
        <v>217</v>
      </c>
      <c r="C83" s="205" t="s">
        <v>218</v>
      </c>
      <c r="D83" s="172" t="s">
        <v>216</v>
      </c>
      <c r="E83" s="175">
        <v>1</v>
      </c>
      <c r="F83" s="179"/>
      <c r="G83" s="180">
        <f>ROUND(E83*F83,2)</f>
        <v>0</v>
      </c>
      <c r="H83" s="179"/>
      <c r="I83" s="180">
        <f>ROUND(E83*H83,2)</f>
        <v>0</v>
      </c>
      <c r="J83" s="179"/>
      <c r="K83" s="180">
        <f>ROUND(E83*J83,2)</f>
        <v>0</v>
      </c>
      <c r="L83" s="180">
        <v>21</v>
      </c>
      <c r="M83" s="180">
        <f>G83*(1+L83/100)</f>
        <v>0</v>
      </c>
      <c r="N83" s="180">
        <v>0</v>
      </c>
      <c r="O83" s="180">
        <f>ROUND(E83*N83,2)</f>
        <v>0</v>
      </c>
      <c r="P83" s="180">
        <v>0</v>
      </c>
      <c r="Q83" s="180">
        <f>ROUND(E83*P83,2)</f>
        <v>0</v>
      </c>
      <c r="R83" s="180"/>
      <c r="S83" s="180"/>
      <c r="T83" s="181">
        <v>0</v>
      </c>
      <c r="U83" s="180">
        <f>ROUND(E83*T83,2)</f>
        <v>0</v>
      </c>
      <c r="V83" s="163"/>
      <c r="W83" s="163"/>
      <c r="X83" s="163"/>
      <c r="Y83" s="163"/>
      <c r="Z83" s="163"/>
      <c r="AA83" s="163"/>
      <c r="AB83" s="163"/>
      <c r="AC83" s="163"/>
      <c r="AD83" s="163"/>
      <c r="AE83" s="163" t="s">
        <v>102</v>
      </c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 x14ac:dyDescent="0.2">
      <c r="A84" s="193">
        <v>48</v>
      </c>
      <c r="B84" s="194" t="s">
        <v>219</v>
      </c>
      <c r="C84" s="208" t="s">
        <v>220</v>
      </c>
      <c r="D84" s="195" t="s">
        <v>216</v>
      </c>
      <c r="E84" s="196">
        <v>1</v>
      </c>
      <c r="F84" s="197"/>
      <c r="G84" s="198">
        <f>ROUND(E84*F84,2)</f>
        <v>0</v>
      </c>
      <c r="H84" s="197"/>
      <c r="I84" s="198">
        <f>ROUND(E84*H84,2)</f>
        <v>0</v>
      </c>
      <c r="J84" s="197"/>
      <c r="K84" s="198">
        <f>ROUND(E84*J84,2)</f>
        <v>0</v>
      </c>
      <c r="L84" s="198">
        <v>21</v>
      </c>
      <c r="M84" s="198">
        <f>G84*(1+L84/100)</f>
        <v>0</v>
      </c>
      <c r="N84" s="198">
        <v>0</v>
      </c>
      <c r="O84" s="198">
        <f>ROUND(E84*N84,2)</f>
        <v>0</v>
      </c>
      <c r="P84" s="198">
        <v>0</v>
      </c>
      <c r="Q84" s="198">
        <f>ROUND(E84*P84,2)</f>
        <v>0</v>
      </c>
      <c r="R84" s="198"/>
      <c r="S84" s="198"/>
      <c r="T84" s="199">
        <v>0</v>
      </c>
      <c r="U84" s="198">
        <f>ROUND(E84*T84,2)</f>
        <v>0</v>
      </c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102</v>
      </c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x14ac:dyDescent="0.2">
      <c r="A85" s="6"/>
      <c r="B85" s="7" t="s">
        <v>221</v>
      </c>
      <c r="C85" s="209" t="s">
        <v>221</v>
      </c>
      <c r="D85" s="9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C85">
        <v>15</v>
      </c>
      <c r="AD85">
        <v>21</v>
      </c>
    </row>
    <row r="86" spans="1:60" x14ac:dyDescent="0.2">
      <c r="A86" s="200"/>
      <c r="B86" s="201">
        <v>26</v>
      </c>
      <c r="C86" s="210" t="s">
        <v>221</v>
      </c>
      <c r="D86" s="202"/>
      <c r="E86" s="203"/>
      <c r="F86" s="203"/>
      <c r="G86" s="204">
        <f>G8+G33+G42+G48+G55+G78+G81</f>
        <v>0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C86">
        <f>SUMIF(L7:L84,AC85,G7:G84)</f>
        <v>0</v>
      </c>
      <c r="AD86">
        <f>SUMIF(L7:L84,AD85,G7:G84)</f>
        <v>0</v>
      </c>
      <c r="AE86" t="s">
        <v>222</v>
      </c>
    </row>
    <row r="87" spans="1:60" x14ac:dyDescent="0.2">
      <c r="A87" s="6"/>
      <c r="B87" s="7" t="s">
        <v>221</v>
      </c>
      <c r="C87" s="209" t="s">
        <v>221</v>
      </c>
      <c r="D87" s="9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60" x14ac:dyDescent="0.2">
      <c r="A88" s="6"/>
      <c r="B88" s="7" t="s">
        <v>221</v>
      </c>
      <c r="C88" s="209" t="s">
        <v>221</v>
      </c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60" x14ac:dyDescent="0.2">
      <c r="A89" s="264">
        <v>33</v>
      </c>
      <c r="B89" s="264"/>
      <c r="C89" s="265"/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266"/>
      <c r="B90" s="267"/>
      <c r="C90" s="268"/>
      <c r="D90" s="267"/>
      <c r="E90" s="267"/>
      <c r="F90" s="267"/>
      <c r="G90" s="269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E90" t="s">
        <v>223</v>
      </c>
    </row>
    <row r="91" spans="1:60" x14ac:dyDescent="0.2">
      <c r="A91" s="270"/>
      <c r="B91" s="271"/>
      <c r="C91" s="272"/>
      <c r="D91" s="271"/>
      <c r="E91" s="271"/>
      <c r="F91" s="271"/>
      <c r="G91" s="273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270"/>
      <c r="B92" s="271"/>
      <c r="C92" s="272"/>
      <c r="D92" s="271"/>
      <c r="E92" s="271"/>
      <c r="F92" s="271"/>
      <c r="G92" s="273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270"/>
      <c r="B93" s="271"/>
      <c r="C93" s="272"/>
      <c r="D93" s="271"/>
      <c r="E93" s="271"/>
      <c r="F93" s="271"/>
      <c r="G93" s="273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74"/>
      <c r="B94" s="275"/>
      <c r="C94" s="276"/>
      <c r="D94" s="275"/>
      <c r="E94" s="275"/>
      <c r="F94" s="275"/>
      <c r="G94" s="277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6"/>
      <c r="B95" s="7" t="s">
        <v>221</v>
      </c>
      <c r="C95" s="209" t="s">
        <v>221</v>
      </c>
      <c r="D95" s="9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C96" s="211"/>
      <c r="D96" s="151"/>
      <c r="AE96" t="s">
        <v>224</v>
      </c>
    </row>
    <row r="97" spans="4:4" x14ac:dyDescent="0.2">
      <c r="D97" s="151"/>
    </row>
    <row r="98" spans="4:4" x14ac:dyDescent="0.2">
      <c r="D98" s="151"/>
    </row>
    <row r="99" spans="4:4" x14ac:dyDescent="0.2">
      <c r="D99" s="151"/>
    </row>
    <row r="100" spans="4:4" x14ac:dyDescent="0.2">
      <c r="D100" s="151"/>
    </row>
    <row r="101" spans="4:4" x14ac:dyDescent="0.2">
      <c r="D101" s="151"/>
    </row>
    <row r="102" spans="4:4" x14ac:dyDescent="0.2">
      <c r="D102" s="151"/>
    </row>
    <row r="103" spans="4:4" x14ac:dyDescent="0.2">
      <c r="D103" s="151"/>
    </row>
    <row r="104" spans="4:4" x14ac:dyDescent="0.2">
      <c r="D104" s="151"/>
    </row>
    <row r="105" spans="4:4" x14ac:dyDescent="0.2">
      <c r="D105" s="151"/>
    </row>
    <row r="106" spans="4:4" x14ac:dyDescent="0.2">
      <c r="D106" s="151"/>
    </row>
    <row r="107" spans="4:4" x14ac:dyDescent="0.2">
      <c r="D107" s="151"/>
    </row>
    <row r="108" spans="4:4" x14ac:dyDescent="0.2">
      <c r="D108" s="151"/>
    </row>
    <row r="109" spans="4:4" x14ac:dyDescent="0.2">
      <c r="D109" s="151"/>
    </row>
    <row r="110" spans="4:4" x14ac:dyDescent="0.2">
      <c r="D110" s="151"/>
    </row>
    <row r="111" spans="4:4" x14ac:dyDescent="0.2">
      <c r="D111" s="151"/>
    </row>
    <row r="112" spans="4:4" x14ac:dyDescent="0.2">
      <c r="D112" s="151"/>
    </row>
    <row r="113" spans="4:4" x14ac:dyDescent="0.2">
      <c r="D113" s="151"/>
    </row>
    <row r="114" spans="4:4" x14ac:dyDescent="0.2">
      <c r="D114" s="151"/>
    </row>
    <row r="115" spans="4:4" x14ac:dyDescent="0.2">
      <c r="D115" s="151"/>
    </row>
    <row r="116" spans="4:4" x14ac:dyDescent="0.2">
      <c r="D116" s="151"/>
    </row>
    <row r="117" spans="4:4" x14ac:dyDescent="0.2">
      <c r="D117" s="151"/>
    </row>
    <row r="118" spans="4:4" x14ac:dyDescent="0.2">
      <c r="D118" s="151"/>
    </row>
    <row r="119" spans="4:4" x14ac:dyDescent="0.2">
      <c r="D119" s="151"/>
    </row>
    <row r="120" spans="4:4" x14ac:dyDescent="0.2">
      <c r="D120" s="151"/>
    </row>
    <row r="121" spans="4:4" x14ac:dyDescent="0.2">
      <c r="D121" s="151"/>
    </row>
    <row r="122" spans="4:4" x14ac:dyDescent="0.2">
      <c r="D122" s="151"/>
    </row>
    <row r="123" spans="4:4" x14ac:dyDescent="0.2">
      <c r="D123" s="151"/>
    </row>
    <row r="124" spans="4:4" x14ac:dyDescent="0.2">
      <c r="D124" s="151"/>
    </row>
    <row r="125" spans="4:4" x14ac:dyDescent="0.2">
      <c r="D125" s="151"/>
    </row>
    <row r="126" spans="4:4" x14ac:dyDescent="0.2">
      <c r="D126" s="151"/>
    </row>
    <row r="127" spans="4:4" x14ac:dyDescent="0.2">
      <c r="D127" s="151"/>
    </row>
    <row r="128" spans="4:4" x14ac:dyDescent="0.2">
      <c r="D128" s="151"/>
    </row>
    <row r="129" spans="4:4" x14ac:dyDescent="0.2">
      <c r="D129" s="151"/>
    </row>
    <row r="130" spans="4:4" x14ac:dyDescent="0.2">
      <c r="D130" s="151"/>
    </row>
    <row r="131" spans="4:4" x14ac:dyDescent="0.2">
      <c r="D131" s="151"/>
    </row>
    <row r="132" spans="4:4" x14ac:dyDescent="0.2">
      <c r="D132" s="151"/>
    </row>
    <row r="133" spans="4:4" x14ac:dyDescent="0.2">
      <c r="D133" s="151"/>
    </row>
    <row r="134" spans="4:4" x14ac:dyDescent="0.2">
      <c r="D134" s="151"/>
    </row>
    <row r="135" spans="4:4" x14ac:dyDescent="0.2">
      <c r="D135" s="151"/>
    </row>
    <row r="136" spans="4:4" x14ac:dyDescent="0.2">
      <c r="D136" s="151"/>
    </row>
    <row r="137" spans="4:4" x14ac:dyDescent="0.2">
      <c r="D137" s="151"/>
    </row>
    <row r="138" spans="4:4" x14ac:dyDescent="0.2">
      <c r="D138" s="151"/>
    </row>
    <row r="139" spans="4:4" x14ac:dyDescent="0.2">
      <c r="D139" s="151"/>
    </row>
    <row r="140" spans="4:4" x14ac:dyDescent="0.2">
      <c r="D140" s="151"/>
    </row>
    <row r="141" spans="4:4" x14ac:dyDescent="0.2">
      <c r="D141" s="151"/>
    </row>
    <row r="142" spans="4:4" x14ac:dyDescent="0.2">
      <c r="D142" s="151"/>
    </row>
    <row r="143" spans="4:4" x14ac:dyDescent="0.2">
      <c r="D143" s="151"/>
    </row>
    <row r="144" spans="4:4" x14ac:dyDescent="0.2">
      <c r="D144" s="151"/>
    </row>
    <row r="145" spans="4:4" x14ac:dyDescent="0.2">
      <c r="D145" s="151"/>
    </row>
    <row r="146" spans="4:4" x14ac:dyDescent="0.2">
      <c r="D146" s="151"/>
    </row>
    <row r="147" spans="4:4" x14ac:dyDescent="0.2">
      <c r="D147" s="151"/>
    </row>
    <row r="148" spans="4:4" x14ac:dyDescent="0.2">
      <c r="D148" s="151"/>
    </row>
    <row r="149" spans="4:4" x14ac:dyDescent="0.2">
      <c r="D149" s="151"/>
    </row>
    <row r="150" spans="4:4" x14ac:dyDescent="0.2">
      <c r="D150" s="151"/>
    </row>
    <row r="151" spans="4:4" x14ac:dyDescent="0.2">
      <c r="D151" s="151"/>
    </row>
    <row r="152" spans="4:4" x14ac:dyDescent="0.2">
      <c r="D152" s="151"/>
    </row>
    <row r="153" spans="4:4" x14ac:dyDescent="0.2">
      <c r="D153" s="151"/>
    </row>
    <row r="154" spans="4:4" x14ac:dyDescent="0.2">
      <c r="D154" s="151"/>
    </row>
    <row r="155" spans="4:4" x14ac:dyDescent="0.2">
      <c r="D155" s="151"/>
    </row>
    <row r="156" spans="4:4" x14ac:dyDescent="0.2">
      <c r="D156" s="151"/>
    </row>
    <row r="157" spans="4:4" x14ac:dyDescent="0.2">
      <c r="D157" s="151"/>
    </row>
    <row r="158" spans="4:4" x14ac:dyDescent="0.2">
      <c r="D158" s="151"/>
    </row>
    <row r="159" spans="4:4" x14ac:dyDescent="0.2">
      <c r="D159" s="151"/>
    </row>
    <row r="160" spans="4:4" x14ac:dyDescent="0.2">
      <c r="D160" s="151"/>
    </row>
    <row r="161" spans="4:4" x14ac:dyDescent="0.2">
      <c r="D161" s="151"/>
    </row>
    <row r="162" spans="4:4" x14ac:dyDescent="0.2">
      <c r="D162" s="151"/>
    </row>
    <row r="163" spans="4:4" x14ac:dyDescent="0.2">
      <c r="D163" s="151"/>
    </row>
    <row r="164" spans="4:4" x14ac:dyDescent="0.2">
      <c r="D164" s="151"/>
    </row>
    <row r="165" spans="4:4" x14ac:dyDescent="0.2">
      <c r="D165" s="151"/>
    </row>
    <row r="166" spans="4:4" x14ac:dyDescent="0.2">
      <c r="D166" s="151"/>
    </row>
    <row r="167" spans="4:4" x14ac:dyDescent="0.2">
      <c r="D167" s="151"/>
    </row>
    <row r="168" spans="4:4" x14ac:dyDescent="0.2">
      <c r="D168" s="151"/>
    </row>
    <row r="169" spans="4:4" x14ac:dyDescent="0.2">
      <c r="D169" s="151"/>
    </row>
    <row r="170" spans="4:4" x14ac:dyDescent="0.2">
      <c r="D170" s="151"/>
    </row>
    <row r="171" spans="4:4" x14ac:dyDescent="0.2">
      <c r="D171" s="151"/>
    </row>
    <row r="172" spans="4:4" x14ac:dyDescent="0.2">
      <c r="D172" s="151"/>
    </row>
    <row r="173" spans="4:4" x14ac:dyDescent="0.2">
      <c r="D173" s="151"/>
    </row>
    <row r="174" spans="4:4" x14ac:dyDescent="0.2">
      <c r="D174" s="151"/>
    </row>
    <row r="175" spans="4:4" x14ac:dyDescent="0.2">
      <c r="D175" s="151"/>
    </row>
    <row r="176" spans="4:4" x14ac:dyDescent="0.2">
      <c r="D176" s="151"/>
    </row>
    <row r="177" spans="4:4" x14ac:dyDescent="0.2">
      <c r="D177" s="151"/>
    </row>
    <row r="178" spans="4:4" x14ac:dyDescent="0.2">
      <c r="D178" s="151"/>
    </row>
    <row r="179" spans="4:4" x14ac:dyDescent="0.2">
      <c r="D179" s="151"/>
    </row>
    <row r="180" spans="4:4" x14ac:dyDescent="0.2">
      <c r="D180" s="151"/>
    </row>
    <row r="181" spans="4:4" x14ac:dyDescent="0.2">
      <c r="D181" s="151"/>
    </row>
    <row r="182" spans="4:4" x14ac:dyDescent="0.2">
      <c r="D182" s="151"/>
    </row>
    <row r="183" spans="4:4" x14ac:dyDescent="0.2">
      <c r="D183" s="151"/>
    </row>
    <row r="184" spans="4:4" x14ac:dyDescent="0.2">
      <c r="D184" s="151"/>
    </row>
    <row r="185" spans="4:4" x14ac:dyDescent="0.2">
      <c r="D185" s="151"/>
    </row>
    <row r="186" spans="4:4" x14ac:dyDescent="0.2">
      <c r="D186" s="151"/>
    </row>
    <row r="187" spans="4:4" x14ac:dyDescent="0.2">
      <c r="D187" s="151"/>
    </row>
    <row r="188" spans="4:4" x14ac:dyDescent="0.2">
      <c r="D188" s="151"/>
    </row>
    <row r="189" spans="4:4" x14ac:dyDescent="0.2">
      <c r="D189" s="151"/>
    </row>
    <row r="190" spans="4:4" x14ac:dyDescent="0.2">
      <c r="D190" s="151"/>
    </row>
    <row r="191" spans="4:4" x14ac:dyDescent="0.2">
      <c r="D191" s="151"/>
    </row>
    <row r="192" spans="4:4" x14ac:dyDescent="0.2">
      <c r="D192" s="151"/>
    </row>
    <row r="193" spans="4:4" x14ac:dyDescent="0.2">
      <c r="D193" s="151"/>
    </row>
    <row r="194" spans="4:4" x14ac:dyDescent="0.2">
      <c r="D194" s="151"/>
    </row>
    <row r="195" spans="4:4" x14ac:dyDescent="0.2">
      <c r="D195" s="151"/>
    </row>
    <row r="196" spans="4:4" x14ac:dyDescent="0.2">
      <c r="D196" s="151"/>
    </row>
    <row r="197" spans="4:4" x14ac:dyDescent="0.2">
      <c r="D197" s="151"/>
    </row>
    <row r="198" spans="4:4" x14ac:dyDescent="0.2">
      <c r="D198" s="151"/>
    </row>
    <row r="199" spans="4:4" x14ac:dyDescent="0.2">
      <c r="D199" s="151"/>
    </row>
    <row r="200" spans="4:4" x14ac:dyDescent="0.2">
      <c r="D200" s="151"/>
    </row>
    <row r="201" spans="4:4" x14ac:dyDescent="0.2">
      <c r="D201" s="151"/>
    </row>
    <row r="202" spans="4:4" x14ac:dyDescent="0.2">
      <c r="D202" s="151"/>
    </row>
    <row r="203" spans="4:4" x14ac:dyDescent="0.2">
      <c r="D203" s="151"/>
    </row>
    <row r="204" spans="4:4" x14ac:dyDescent="0.2">
      <c r="D204" s="151"/>
    </row>
    <row r="205" spans="4:4" x14ac:dyDescent="0.2">
      <c r="D205" s="151"/>
    </row>
    <row r="206" spans="4:4" x14ac:dyDescent="0.2">
      <c r="D206" s="151"/>
    </row>
    <row r="207" spans="4:4" x14ac:dyDescent="0.2">
      <c r="D207" s="151"/>
    </row>
    <row r="208" spans="4:4" x14ac:dyDescent="0.2">
      <c r="D208" s="151"/>
    </row>
    <row r="209" spans="4:4" x14ac:dyDescent="0.2">
      <c r="D209" s="151"/>
    </row>
    <row r="210" spans="4:4" x14ac:dyDescent="0.2">
      <c r="D210" s="151"/>
    </row>
    <row r="211" spans="4:4" x14ac:dyDescent="0.2">
      <c r="D211" s="151"/>
    </row>
    <row r="212" spans="4:4" x14ac:dyDescent="0.2">
      <c r="D212" s="151"/>
    </row>
    <row r="213" spans="4:4" x14ac:dyDescent="0.2">
      <c r="D213" s="151"/>
    </row>
    <row r="214" spans="4:4" x14ac:dyDescent="0.2">
      <c r="D214" s="151"/>
    </row>
    <row r="215" spans="4:4" x14ac:dyDescent="0.2">
      <c r="D215" s="151"/>
    </row>
    <row r="216" spans="4:4" x14ac:dyDescent="0.2">
      <c r="D216" s="151"/>
    </row>
    <row r="217" spans="4:4" x14ac:dyDescent="0.2">
      <c r="D217" s="151"/>
    </row>
    <row r="218" spans="4:4" x14ac:dyDescent="0.2">
      <c r="D218" s="151"/>
    </row>
    <row r="219" spans="4:4" x14ac:dyDescent="0.2">
      <c r="D219" s="151"/>
    </row>
    <row r="220" spans="4:4" x14ac:dyDescent="0.2">
      <c r="D220" s="151"/>
    </row>
    <row r="221" spans="4:4" x14ac:dyDescent="0.2">
      <c r="D221" s="151"/>
    </row>
    <row r="222" spans="4:4" x14ac:dyDescent="0.2">
      <c r="D222" s="151"/>
    </row>
    <row r="223" spans="4:4" x14ac:dyDescent="0.2">
      <c r="D223" s="151"/>
    </row>
    <row r="224" spans="4:4" x14ac:dyDescent="0.2">
      <c r="D224" s="151"/>
    </row>
    <row r="225" spans="4:4" x14ac:dyDescent="0.2">
      <c r="D225" s="151"/>
    </row>
    <row r="226" spans="4:4" x14ac:dyDescent="0.2">
      <c r="D226" s="151"/>
    </row>
    <row r="227" spans="4:4" x14ac:dyDescent="0.2">
      <c r="D227" s="151"/>
    </row>
    <row r="228" spans="4:4" x14ac:dyDescent="0.2">
      <c r="D228" s="151"/>
    </row>
    <row r="229" spans="4:4" x14ac:dyDescent="0.2">
      <c r="D229" s="151"/>
    </row>
    <row r="230" spans="4:4" x14ac:dyDescent="0.2">
      <c r="D230" s="151"/>
    </row>
    <row r="231" spans="4:4" x14ac:dyDescent="0.2">
      <c r="D231" s="151"/>
    </row>
    <row r="232" spans="4:4" x14ac:dyDescent="0.2">
      <c r="D232" s="151"/>
    </row>
    <row r="233" spans="4:4" x14ac:dyDescent="0.2">
      <c r="D233" s="151"/>
    </row>
    <row r="234" spans="4:4" x14ac:dyDescent="0.2">
      <c r="D234" s="151"/>
    </row>
    <row r="235" spans="4:4" x14ac:dyDescent="0.2">
      <c r="D235" s="151"/>
    </row>
    <row r="236" spans="4:4" x14ac:dyDescent="0.2">
      <c r="D236" s="151"/>
    </row>
    <row r="237" spans="4:4" x14ac:dyDescent="0.2">
      <c r="D237" s="151"/>
    </row>
    <row r="238" spans="4:4" x14ac:dyDescent="0.2">
      <c r="D238" s="151"/>
    </row>
    <row r="239" spans="4:4" x14ac:dyDescent="0.2">
      <c r="D239" s="151"/>
    </row>
    <row r="240" spans="4:4" x14ac:dyDescent="0.2">
      <c r="D240" s="151"/>
    </row>
    <row r="241" spans="4:4" x14ac:dyDescent="0.2">
      <c r="D241" s="151"/>
    </row>
    <row r="242" spans="4:4" x14ac:dyDescent="0.2">
      <c r="D242" s="151"/>
    </row>
    <row r="243" spans="4:4" x14ac:dyDescent="0.2">
      <c r="D243" s="151"/>
    </row>
    <row r="244" spans="4:4" x14ac:dyDescent="0.2">
      <c r="D244" s="151"/>
    </row>
    <row r="245" spans="4:4" x14ac:dyDescent="0.2">
      <c r="D245" s="151"/>
    </row>
    <row r="246" spans="4:4" x14ac:dyDescent="0.2">
      <c r="D246" s="151"/>
    </row>
    <row r="247" spans="4:4" x14ac:dyDescent="0.2">
      <c r="D247" s="151"/>
    </row>
    <row r="248" spans="4:4" x14ac:dyDescent="0.2">
      <c r="D248" s="151"/>
    </row>
    <row r="249" spans="4:4" x14ac:dyDescent="0.2">
      <c r="D249" s="151"/>
    </row>
    <row r="250" spans="4:4" x14ac:dyDescent="0.2">
      <c r="D250" s="151"/>
    </row>
    <row r="251" spans="4:4" x14ac:dyDescent="0.2">
      <c r="D251" s="151"/>
    </row>
    <row r="252" spans="4:4" x14ac:dyDescent="0.2">
      <c r="D252" s="151"/>
    </row>
    <row r="253" spans="4:4" x14ac:dyDescent="0.2">
      <c r="D253" s="151"/>
    </row>
    <row r="254" spans="4:4" x14ac:dyDescent="0.2">
      <c r="D254" s="151"/>
    </row>
    <row r="255" spans="4:4" x14ac:dyDescent="0.2">
      <c r="D255" s="151"/>
    </row>
    <row r="256" spans="4:4" x14ac:dyDescent="0.2">
      <c r="D256" s="151"/>
    </row>
    <row r="257" spans="4:4" x14ac:dyDescent="0.2">
      <c r="D257" s="151"/>
    </row>
    <row r="258" spans="4:4" x14ac:dyDescent="0.2">
      <c r="D258" s="151"/>
    </row>
    <row r="259" spans="4:4" x14ac:dyDescent="0.2">
      <c r="D259" s="151"/>
    </row>
    <row r="260" spans="4:4" x14ac:dyDescent="0.2">
      <c r="D260" s="151"/>
    </row>
    <row r="261" spans="4:4" x14ac:dyDescent="0.2">
      <c r="D261" s="151"/>
    </row>
    <row r="262" spans="4:4" x14ac:dyDescent="0.2">
      <c r="D262" s="151"/>
    </row>
    <row r="263" spans="4:4" x14ac:dyDescent="0.2">
      <c r="D263" s="151"/>
    </row>
    <row r="264" spans="4:4" x14ac:dyDescent="0.2">
      <c r="D264" s="151"/>
    </row>
    <row r="265" spans="4:4" x14ac:dyDescent="0.2">
      <c r="D265" s="151"/>
    </row>
    <row r="266" spans="4:4" x14ac:dyDescent="0.2">
      <c r="D266" s="151"/>
    </row>
    <row r="267" spans="4:4" x14ac:dyDescent="0.2">
      <c r="D267" s="151"/>
    </row>
    <row r="268" spans="4:4" x14ac:dyDescent="0.2">
      <c r="D268" s="151"/>
    </row>
    <row r="269" spans="4:4" x14ac:dyDescent="0.2">
      <c r="D269" s="151"/>
    </row>
    <row r="270" spans="4:4" x14ac:dyDescent="0.2">
      <c r="D270" s="151"/>
    </row>
    <row r="271" spans="4:4" x14ac:dyDescent="0.2">
      <c r="D271" s="151"/>
    </row>
    <row r="272" spans="4:4" x14ac:dyDescent="0.2">
      <c r="D272" s="151"/>
    </row>
    <row r="273" spans="4:4" x14ac:dyDescent="0.2">
      <c r="D273" s="151"/>
    </row>
    <row r="274" spans="4:4" x14ac:dyDescent="0.2">
      <c r="D274" s="151"/>
    </row>
    <row r="275" spans="4:4" x14ac:dyDescent="0.2">
      <c r="D275" s="151"/>
    </row>
    <row r="276" spans="4:4" x14ac:dyDescent="0.2">
      <c r="D276" s="151"/>
    </row>
    <row r="277" spans="4:4" x14ac:dyDescent="0.2">
      <c r="D277" s="151"/>
    </row>
    <row r="278" spans="4:4" x14ac:dyDescent="0.2">
      <c r="D278" s="151"/>
    </row>
    <row r="279" spans="4:4" x14ac:dyDescent="0.2">
      <c r="D279" s="151"/>
    </row>
    <row r="280" spans="4:4" x14ac:dyDescent="0.2">
      <c r="D280" s="151"/>
    </row>
    <row r="281" spans="4:4" x14ac:dyDescent="0.2">
      <c r="D281" s="151"/>
    </row>
    <row r="282" spans="4:4" x14ac:dyDescent="0.2">
      <c r="D282" s="151"/>
    </row>
    <row r="283" spans="4:4" x14ac:dyDescent="0.2">
      <c r="D283" s="151"/>
    </row>
    <row r="284" spans="4:4" x14ac:dyDescent="0.2">
      <c r="D284" s="151"/>
    </row>
    <row r="285" spans="4:4" x14ac:dyDescent="0.2">
      <c r="D285" s="151"/>
    </row>
    <row r="286" spans="4:4" x14ac:dyDescent="0.2">
      <c r="D286" s="151"/>
    </row>
    <row r="287" spans="4:4" x14ac:dyDescent="0.2">
      <c r="D287" s="151"/>
    </row>
    <row r="288" spans="4:4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  <row r="4977" spans="4:4" x14ac:dyDescent="0.2">
      <c r="D4977" s="151"/>
    </row>
    <row r="4978" spans="4:4" x14ac:dyDescent="0.2">
      <c r="D4978" s="151"/>
    </row>
    <row r="4979" spans="4:4" x14ac:dyDescent="0.2">
      <c r="D4979" s="151"/>
    </row>
    <row r="4980" spans="4:4" x14ac:dyDescent="0.2">
      <c r="D4980" s="151"/>
    </row>
    <row r="4981" spans="4:4" x14ac:dyDescent="0.2">
      <c r="D4981" s="151"/>
    </row>
    <row r="4982" spans="4:4" x14ac:dyDescent="0.2">
      <c r="D4982" s="151"/>
    </row>
    <row r="4983" spans="4:4" x14ac:dyDescent="0.2">
      <c r="D4983" s="151"/>
    </row>
    <row r="4984" spans="4:4" x14ac:dyDescent="0.2">
      <c r="D4984" s="151"/>
    </row>
    <row r="4985" spans="4:4" x14ac:dyDescent="0.2">
      <c r="D4985" s="151"/>
    </row>
    <row r="4986" spans="4:4" x14ac:dyDescent="0.2">
      <c r="D4986" s="151"/>
    </row>
    <row r="4987" spans="4:4" x14ac:dyDescent="0.2">
      <c r="D4987" s="151"/>
    </row>
    <row r="4988" spans="4:4" x14ac:dyDescent="0.2">
      <c r="D4988" s="151"/>
    </row>
    <row r="4989" spans="4:4" x14ac:dyDescent="0.2">
      <c r="D4989" s="151"/>
    </row>
    <row r="4990" spans="4:4" x14ac:dyDescent="0.2">
      <c r="D4990" s="151"/>
    </row>
    <row r="4991" spans="4:4" x14ac:dyDescent="0.2">
      <c r="D4991" s="151"/>
    </row>
    <row r="4992" spans="4:4" x14ac:dyDescent="0.2">
      <c r="D4992" s="151"/>
    </row>
    <row r="4993" spans="4:4" x14ac:dyDescent="0.2">
      <c r="D4993" s="151"/>
    </row>
    <row r="4994" spans="4:4" x14ac:dyDescent="0.2">
      <c r="D4994" s="151"/>
    </row>
    <row r="4995" spans="4:4" x14ac:dyDescent="0.2">
      <c r="D4995" s="151"/>
    </row>
    <row r="4996" spans="4:4" x14ac:dyDescent="0.2">
      <c r="D4996" s="151"/>
    </row>
    <row r="4997" spans="4:4" x14ac:dyDescent="0.2">
      <c r="D4997" s="151"/>
    </row>
    <row r="4998" spans="4:4" x14ac:dyDescent="0.2">
      <c r="D4998" s="151"/>
    </row>
    <row r="4999" spans="4:4" x14ac:dyDescent="0.2">
      <c r="D4999" s="151"/>
    </row>
    <row r="5000" spans="4:4" x14ac:dyDescent="0.2">
      <c r="D5000" s="151"/>
    </row>
  </sheetData>
  <mergeCells count="9">
    <mergeCell ref="C25:G25"/>
    <mergeCell ref="A89:C89"/>
    <mergeCell ref="A90:G94"/>
    <mergeCell ref="A1:G1"/>
    <mergeCell ref="C2:G2"/>
    <mergeCell ref="C3:G3"/>
    <mergeCell ref="C4:G4"/>
    <mergeCell ref="C18:G18"/>
    <mergeCell ref="C23:G23"/>
  </mergeCells>
  <pageMargins left="0.59055118110236204" right="0.39370078740157499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hra</cp:lastModifiedBy>
  <cp:lastPrinted>2014-02-28T09:52:57Z</cp:lastPrinted>
  <dcterms:created xsi:type="dcterms:W3CDTF">2009-04-08T07:15:50Z</dcterms:created>
  <dcterms:modified xsi:type="dcterms:W3CDTF">2016-09-18T08:58:33Z</dcterms:modified>
</cp:coreProperties>
</file>